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tza.basit\Desktop\toolkits\SME Toolkit\"/>
    </mc:Choice>
  </mc:AlternateContent>
  <workbookProtection workbookAlgorithmName="SHA-512" workbookHashValue="r8QRTJJUfm2xrb6wdeJYQ1Rkvru1fHW8e7gv3gEt/G18Qf6RLcl0pO7CaBddyAquK6+fhLoesOEgDkBshvnaTA==" workbookSaltValue="xs/J6UP10/5st0q59/WjSQ==" workbookSpinCount="100000" lockStructure="1"/>
  <bookViews>
    <workbookView xWindow="0" yWindow="0" windowWidth="20490" windowHeight="7620" activeTab="1"/>
  </bookViews>
  <sheets>
    <sheet name="Input" sheetId="1" r:id="rId1"/>
    <sheet name="Projections" sheetId="2" r:id="rId2"/>
    <sheet name="Back up" sheetId="3" state="hidden" r:id="rId3"/>
  </sheets>
  <definedNames>
    <definedName name="_xlnm._FilterDatabase" localSheetId="2" hidden="1">'Back up'!$B$2:$E$48</definedName>
    <definedName name="_xlnm.Print_Area" localSheetId="0">Input!$A$1:$G$44</definedName>
    <definedName name="_xlnm.Print_Area" localSheetId="1">Projections!$A$1:$I$39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9" i="1"/>
  <c r="C18" i="1"/>
  <c r="D24" i="2" l="1"/>
  <c r="E24" i="2" s="1"/>
  <c r="F24" i="2" s="1"/>
  <c r="G24" i="2" s="1"/>
  <c r="H24" i="2" s="1"/>
  <c r="D23" i="2"/>
  <c r="E23" i="2" s="1"/>
  <c r="F23" i="2" s="1"/>
  <c r="G23" i="2" s="1"/>
  <c r="H23" i="2" s="1"/>
  <c r="D22" i="2"/>
  <c r="D21" i="2"/>
  <c r="F5" i="2"/>
  <c r="C5" i="2"/>
  <c r="C4" i="2"/>
  <c r="C3" i="2"/>
  <c r="D59" i="3"/>
  <c r="G61" i="3" s="1"/>
  <c r="G57" i="3"/>
  <c r="D55" i="3"/>
  <c r="G59" i="3" s="1"/>
  <c r="D20" i="2" l="1"/>
  <c r="D57" i="3"/>
  <c r="G63" i="3" s="1"/>
  <c r="D61" i="3" s="1"/>
  <c r="D63" i="3" s="1"/>
  <c r="E22" i="2" l="1"/>
  <c r="F22" i="2" s="1"/>
  <c r="G22" i="2" s="1"/>
  <c r="H22" i="2" s="1"/>
  <c r="E21" i="2"/>
  <c r="F21" i="2" s="1"/>
  <c r="G21" i="2" s="1"/>
  <c r="H21" i="2" s="1"/>
  <c r="D13" i="2" l="1"/>
  <c r="E13" i="2" s="1"/>
  <c r="F13" i="2" s="1"/>
  <c r="G13" i="2" s="1"/>
  <c r="H13" i="2" s="1"/>
  <c r="D25" i="2" l="1"/>
  <c r="E20" i="2"/>
  <c r="D15" i="2"/>
  <c r="F20" i="2" l="1"/>
  <c r="E25" i="2"/>
  <c r="D43" i="1"/>
  <c r="E15" i="2"/>
  <c r="D17" i="2"/>
  <c r="G20" i="2" l="1"/>
  <c r="F25" i="2"/>
  <c r="D27" i="2"/>
  <c r="D28" i="2" s="1"/>
  <c r="D18" i="2"/>
  <c r="F15" i="2"/>
  <c r="E17" i="2"/>
  <c r="E27" i="2" l="1"/>
  <c r="E28" i="2" s="1"/>
  <c r="E18" i="2"/>
  <c r="H20" i="2"/>
  <c r="H25" i="2" s="1"/>
  <c r="G25" i="2"/>
  <c r="G15" i="2"/>
  <c r="F17" i="2"/>
  <c r="F27" i="2" l="1"/>
  <c r="F28" i="2" s="1"/>
  <c r="F18" i="2"/>
  <c r="H15" i="2"/>
  <c r="H17" i="2" s="1"/>
  <c r="G17" i="2"/>
  <c r="G27" i="2" l="1"/>
  <c r="G28" i="2" s="1"/>
  <c r="G18" i="2"/>
  <c r="H27" i="2"/>
  <c r="H28" i="2" s="1"/>
  <c r="H18" i="2"/>
</calcChain>
</file>

<file path=xl/sharedStrings.xml><?xml version="1.0" encoding="utf-8"?>
<sst xmlns="http://schemas.openxmlformats.org/spreadsheetml/2006/main" count="234" uniqueCount="169">
  <si>
    <t>Paramters</t>
  </si>
  <si>
    <t>Existing Cashflows</t>
  </si>
  <si>
    <t>Direct Cost</t>
  </si>
  <si>
    <t>Financials</t>
  </si>
  <si>
    <t>Cycle Per Year</t>
  </si>
  <si>
    <t>Cycle_Per_Month</t>
  </si>
  <si>
    <t>Monthly Revenue</t>
  </si>
  <si>
    <t>Gross Margin Per Month</t>
  </si>
  <si>
    <t>Total Credit Commitment</t>
  </si>
  <si>
    <t>Montly Salaries</t>
  </si>
  <si>
    <t xml:space="preserve">Total Cash Flows </t>
  </si>
  <si>
    <t xml:space="preserve">Operating Expenses Per Month </t>
  </si>
  <si>
    <t>Net Cushion</t>
  </si>
  <si>
    <t xml:space="preserve">Net Operating Profit </t>
  </si>
  <si>
    <t>Debt Burden Ratio %</t>
  </si>
  <si>
    <t>Income Statement (Amount in Rs.)</t>
  </si>
  <si>
    <t>Year 1</t>
  </si>
  <si>
    <t>Year 2</t>
  </si>
  <si>
    <t>Year 3</t>
  </si>
  <si>
    <t>Year 4</t>
  </si>
  <si>
    <t>Year 5</t>
  </si>
  <si>
    <t>Expenditures: Selling, Admin and General expenditure.</t>
  </si>
  <si>
    <t>Sub - Total</t>
  </si>
  <si>
    <t>U1</t>
  </si>
  <si>
    <t>U2</t>
  </si>
  <si>
    <t>SP</t>
  </si>
  <si>
    <t>Operating Income آپریٹنگ آمدنی</t>
  </si>
  <si>
    <t>Business Projection and Financials</t>
  </si>
  <si>
    <t>Please enter below information to calcualte projections and financials of your business</t>
  </si>
  <si>
    <t>Beauty Parlor     بیوٹی پارلر</t>
  </si>
  <si>
    <t>Restaurant     ریسٹورانٹ</t>
  </si>
  <si>
    <t>Tuition/Coching Centre     ٹیوشن/ کوچنگ سینٹر</t>
  </si>
  <si>
    <t>Cloth and Fabric Shop     کپڑے کی دکان</t>
  </si>
  <si>
    <t xml:space="preserve">Tailor Shop     درزی کی دکان </t>
  </si>
  <si>
    <t xml:space="preserve">Departmental Store     ڈیپارٹمنٹل اسٹور </t>
  </si>
  <si>
    <t>Transportation      ٹرانسپورٹ</t>
  </si>
  <si>
    <t>Pick and Drop     نقل و حمل</t>
  </si>
  <si>
    <t>Trading Others     تجارت کا کوئی اور ذریعہ</t>
  </si>
  <si>
    <t>Manufacturing Others      مینوفیکچرنگ کا کوئی اور ذریعہ</t>
  </si>
  <si>
    <t>Servcies Others      سرویس کا کوئی اور ذریعہ</t>
  </si>
  <si>
    <t>Please select your business or profession  
ازرائے کرم اپنا کاروبار/ شعبہ منتخب کریں</t>
  </si>
  <si>
    <t>Please enter your Business Name
ازرائے کرم اپنے کاروبارکا نام درج کریں</t>
  </si>
  <si>
    <t xml:space="preserve">Monthly Utilities          ماہانہ یوٹیلیٹی   </t>
  </si>
  <si>
    <t xml:space="preserve">Average Monthly Cost/Employee          اوسط ماہانہ تنخواہ فی ملازم </t>
  </si>
  <si>
    <t>Direct Cost %            لاگت</t>
  </si>
  <si>
    <t xml:space="preserve">Other Revenue          دیگر آمدنی   </t>
  </si>
  <si>
    <t xml:space="preserve">Number of Employees          ملازمین کی تعداد   </t>
  </si>
  <si>
    <t>Monthly Rent          ماہانہ کرایہ</t>
  </si>
  <si>
    <t xml:space="preserve">ECIB Loans/Credit Commitment        بینک سے لیے گئے قرض کی ماہانہ اقساط </t>
  </si>
  <si>
    <t>Miscellaneous Expense          متفرق اخراجات</t>
  </si>
  <si>
    <t xml:space="preserve">Miscellaneous Expense   متفرق اخراجات   </t>
  </si>
  <si>
    <t>Utilities     یوٹیلیٹی</t>
  </si>
  <si>
    <t>Rent    کرایہ</t>
  </si>
  <si>
    <t>Salaries    تنخواہ</t>
  </si>
  <si>
    <t>Gross Profit     کل منافع</t>
  </si>
  <si>
    <t>Cost of Goods Sold    لاگت</t>
  </si>
  <si>
    <t>Sales   سیلز</t>
  </si>
  <si>
    <t>Please enter Your Date / Expected Date of Business Commencementازرائے کرم اپنے کاروبار کی آغاز/متوقع آغاز کی تاریخ درج کریں</t>
  </si>
  <si>
    <t>Job Orders Per Chair          آرڈر فی کرسی</t>
  </si>
  <si>
    <t>Order Per Customer          آرڈر فی گاہک</t>
  </si>
  <si>
    <t>Number of Students per Class          طلباءکی تعداد فی کلاس</t>
  </si>
  <si>
    <t>Orders Per Client          آرڈر فی گاہک</t>
  </si>
  <si>
    <t xml:space="preserve">Suit Per Customer          لباس فی گاہک </t>
  </si>
  <si>
    <t>Orders Per Customers           آرڈر فی گاہک</t>
  </si>
  <si>
    <t>Trips Per Month          دورے فی مہینہ</t>
  </si>
  <si>
    <t>Number of Members            اراکین کی تعداد</t>
  </si>
  <si>
    <t>Orders Per Client            آرڈر فی گاہک</t>
  </si>
  <si>
    <t>Units Per Customer           یونیٹ فی گاہک</t>
  </si>
  <si>
    <t>Job Orders Per Client            آرڈر فی گاہک</t>
  </si>
  <si>
    <t>Number of Clients          گاہکوں کی تعداد</t>
  </si>
  <si>
    <t>Number of Customers          گاہکوں کی تعداد</t>
  </si>
  <si>
    <t>Number of Clients         گاہکوں کی تعداد</t>
  </si>
  <si>
    <t xml:space="preserve">Number of Vehicle         گاڑی کی تعداد   </t>
  </si>
  <si>
    <t>Number of Vehicle           گاڑی کی تعداد</t>
  </si>
  <si>
    <t>Number of Customers         گاہکوں کی تعداد</t>
  </si>
  <si>
    <t>Number of Classes          کلاس کی تعداد</t>
  </si>
  <si>
    <t>Number Of Chairs          کرسی کی تعداد</t>
  </si>
  <si>
    <t>Avg. Charges per Job Order           اوسط قیمت فی آرڈر</t>
  </si>
  <si>
    <t>Avg. Price Per Order         اوسط قیمت فی آرڈر</t>
  </si>
  <si>
    <t>Avg. Fee Per Student          اوسط فیس فی طالب</t>
  </si>
  <si>
    <t>Avg Fees Per Trip         اوسط فیس فی دورا</t>
  </si>
  <si>
    <t>Avg Fees Per Member         اوسط فیس فی رکن</t>
  </si>
  <si>
    <t>Avg. Price Per Unit         اوسط قیمت فی یونیٹ</t>
  </si>
  <si>
    <t>Avg. Charges per Job Order         اوسط قیمت فی آرڈر</t>
  </si>
  <si>
    <t>Loan Commitments   بینک سے لیے گئے قرض کی  اقساط</t>
  </si>
  <si>
    <t>Avg. Price per Order         اوسط قیمت فی آرڈر</t>
  </si>
  <si>
    <t xml:space="preserve">Avg. Price per Customer         اوسط قیمت فی گاہک </t>
  </si>
  <si>
    <t>Avg. Price per Order        اوسط قیمت فی آرڈر</t>
  </si>
  <si>
    <t xml:space="preserve">Avg. Price per Order         اوسط قیمت فی آرڈر   </t>
  </si>
  <si>
    <t>Avg Charges Per Unit         اوسط قیمت فی یونیٹ</t>
  </si>
  <si>
    <t>Job Orders Per Customer       آرڈر فی گاہک</t>
  </si>
  <si>
    <t>Orders Per Customer   آرڈر فی گاہک</t>
  </si>
  <si>
    <t xml:space="preserve">Pizza Purchased Per Customer         پیزا فی گاھک   </t>
  </si>
  <si>
    <t xml:space="preserve">Avg Price Per Pizza              اوسط قیمت فی پیزا </t>
  </si>
  <si>
    <t>Numbers Of Patients           امراض کی تعداد</t>
  </si>
  <si>
    <t>Services Per Patient              سرویس فی مریض</t>
  </si>
  <si>
    <t>Avg Fee Per Service           فیس فی سرویس</t>
  </si>
  <si>
    <t>Orders Per Customer       آرڈر فی گاہک</t>
  </si>
  <si>
    <t>Kg Per Customer         کلو فی گاہک</t>
  </si>
  <si>
    <t>Kg/Tons Purchased Per Customer کلو/ ٹن فی گاہک</t>
  </si>
  <si>
    <t>Kg/Mond Per Customer      کلو/ منڈ فی گاہک</t>
  </si>
  <si>
    <t xml:space="preserve">Bags/Litre/Kg Purchased Per Customer    کلو/ بیگ/ لیٹر فی گاہک  </t>
  </si>
  <si>
    <t xml:space="preserve">Avg Price PerBags/Litre/Kg     اوسط قیمت فی کلو/ بیگ/ لیٹر </t>
  </si>
  <si>
    <t xml:space="preserve">Avg Price Per Kg/Mond         اوسط قیمت فی کلو/ منڈ </t>
  </si>
  <si>
    <t xml:space="preserve">Avg Price Per Kg               اوسط قیمت فی کلو </t>
  </si>
  <si>
    <t>Avg Price Per Kg/Ton            اوسط قیمت فی کلو / ٹن</t>
  </si>
  <si>
    <t xml:space="preserve">Avg Price Per Box/Litre          اوسط قیمت فی ڈبہ / لٹر  </t>
  </si>
  <si>
    <t>Litres/Boxes Purchased Per Customer   ڈبہ / لٹر فی گاہک</t>
  </si>
  <si>
    <t>Avg Price Per Order           اوسط قیمت فی آرڈر</t>
  </si>
  <si>
    <t>Avg Price Per Piece          اوسط قیمت فی ایٹم</t>
  </si>
  <si>
    <t>Avg Price Per Item            اوسط قیمت فی ایٹم</t>
  </si>
  <si>
    <t>Items Per Customer          ایٹم فی گاہک</t>
  </si>
  <si>
    <t xml:space="preserve">Avg Price Per Pair                 اوسط قیمت فی جوڑا </t>
  </si>
  <si>
    <t xml:space="preserve">Pair Purchased Per Customer         جوڑافی گاہک </t>
  </si>
  <si>
    <t>Items Per Customer       ایٹم فی گاہک</t>
  </si>
  <si>
    <t xml:space="preserve">Avg Repair Charges Per Item     اوسط مرمت مزدوری فی ایٹم </t>
  </si>
  <si>
    <t>Pieces Purchased Per Customer       ایٹم فی گاہک</t>
  </si>
  <si>
    <t>Piece/Set Purchased Per Customer               ایٹم فی گاہک</t>
  </si>
  <si>
    <t>Avg Charges Per Repair           اوسط مزدوری فی مرمت</t>
  </si>
  <si>
    <t xml:space="preserve">Avg Price Per Flower/Bouquet      اوسط قیمت فی پھول /   گلدستہ  </t>
  </si>
  <si>
    <t xml:space="preserve">Avg Price Per Utensil            اوسط قیمت فی برتن </t>
  </si>
  <si>
    <t>Utensils Purchased Per Customer          برتن فی گاہک</t>
  </si>
  <si>
    <t xml:space="preserve">Crockery Shop              برتن کی دکان </t>
  </si>
  <si>
    <t>Footwear Store               جوتوں کی دکان</t>
  </si>
  <si>
    <t>Flower Shop                      پھولوں کی دکان</t>
  </si>
  <si>
    <t>Furniture Shop                    فرنیچرکی دکانکم</t>
  </si>
  <si>
    <t>Computer Repair Shop     کمپیوٹر مرمت کرنے کی دکان</t>
  </si>
  <si>
    <t>Mobile Phone Repairing Shop     مبائل مرمت کرنے کی دکان</t>
  </si>
  <si>
    <t xml:space="preserve">Auto Accessories/Parts Shop   آٹو لوازمات کی دکان </t>
  </si>
  <si>
    <t>Part/Accessory Purchased Per Customer    ایٹم فی گاہک</t>
  </si>
  <si>
    <t>Avg Price Per Part/Accessory          اوسط قیمت فی ایٹم</t>
  </si>
  <si>
    <t>Building and Construction Material     عمارت اور تعمیراتی مواد</t>
  </si>
  <si>
    <t>Auto Mechanic/Service Center         آٹو مکینک/سروس سینٹر</t>
  </si>
  <si>
    <t>Hardware Shop                  ہارڈوئیر کی دوکان</t>
  </si>
  <si>
    <t>Computer Educational Center       کمپیوٹر سنٹر</t>
  </si>
  <si>
    <t xml:space="preserve">Stationery &amp; Books Store             اسٹیشنری اور کتابوں کی دکان </t>
  </si>
  <si>
    <t>Electrical Appliances/Parts Shop     برقی آلات/پارٹس کی دکان</t>
  </si>
  <si>
    <t>Electrical Appliances Repairing Shop  برقی آلات کی مرمت کی دکان</t>
  </si>
  <si>
    <t>Appliances/Parts Purchased Per Customer   آلات/پارٹس فی گاہک</t>
  </si>
  <si>
    <t>Stationery/Books Purchases Per Customer    اسٹیشنری یا کتاب فی گاہک</t>
  </si>
  <si>
    <t>Bags/Pieces Purchased Per Customer بیگ یا پیس فی گاہک</t>
  </si>
  <si>
    <t>Avg Charges Per Bag/Piece       اوسط قیمت فی بیگ یا پیس</t>
  </si>
  <si>
    <t>Avg Price Per Appliance/Part          اوسط قیمت فی آلہ/پارٹ</t>
  </si>
  <si>
    <t>Chemical Shop                 کیمیکل کی دکان</t>
  </si>
  <si>
    <t>Bakery          بیکری</t>
  </si>
  <si>
    <t>Flour Mill/ Atta Chakki        آٹے کی چکی</t>
  </si>
  <si>
    <t>Fruit &amp; Vegetables          پھل اور سبزیاں</t>
  </si>
  <si>
    <t xml:space="preserve">Meat Shop              گوشت کی دکان </t>
  </si>
  <si>
    <t xml:space="preserve">Pizza Restaurant    پیزاکی دکان </t>
  </si>
  <si>
    <t>Dentist                 دانتوں کا ڈاکٹر</t>
  </si>
  <si>
    <t>Clinic/General Physician   کلینک/جنرل فزیشن</t>
  </si>
  <si>
    <t>Medical Store/Distribution          میڈیکل سٹور</t>
  </si>
  <si>
    <t>General Store        پر چون</t>
  </si>
  <si>
    <t>Movers &amp; Packers           موورز اور پیکرز</t>
  </si>
  <si>
    <t>Catering &amp; Decoration       کیٹرنگ اور سجاوٹ</t>
  </si>
  <si>
    <t>Printing Press        پرنٹنگ پریس</t>
  </si>
  <si>
    <t>Artificial Jewelery   مشابہت زیورات</t>
  </si>
  <si>
    <t xml:space="preserve">Barber Saloon/Shop     حجام کا سیلون      </t>
  </si>
  <si>
    <t>Flower/Bouquet Per Customer    پھول /   گلدستہ فی گاہک</t>
  </si>
  <si>
    <t>Repairing Piece Per Customer     پارٹس فی گاہک</t>
  </si>
  <si>
    <t xml:space="preserve">Repairing Piece Per Customer     پارٹس فی گاہک  </t>
  </si>
  <si>
    <t>Cobbler             موچی</t>
  </si>
  <si>
    <t>Carpenter              بڑھئی</t>
  </si>
  <si>
    <t xml:space="preserve">Fertilizer/Pesticide Shop     کھادکی دکان </t>
  </si>
  <si>
    <t>Iron Steel Shop   لوہے کی اسٹیل کی دکان</t>
  </si>
  <si>
    <t>Avg Price Per Piece/Set            اوسط قیمت فی ایٹم</t>
  </si>
  <si>
    <t>Goldsmith          سنار</t>
  </si>
  <si>
    <t>Steel Scrap  سٹیل سکریپ</t>
  </si>
  <si>
    <t>These links / Calculators are for the purpose of customer facilitation only. The Bank of Punjab accepts no risk or liability on itself or on the part of its employees with regards to use of these links / calculators”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</si>
</sst>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409]d\-mmm\-yy;@"/>
    <numFmt numFmtId="166" formatCode="[$PKR]\ #,##0_);\([$PKR]\ #,##0\)"/>
  </numFmts>
  <fonts count="34"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1"/>
      <name val="Calibri"/>
      <family val="2"/>
      <scheme val="minor"/>
    </font>
    <font>
      <i/>
      <sz val="10"/>
      <name val="Calibri"/>
      <family val="2"/>
      <scheme val="minor"/>
    </font>
    <font>
      <sz val="10"/>
      <name val="Calibri"/>
      <family val="2"/>
      <scheme val="minor"/>
    </font>
    <font>
      <b/>
      <i/>
      <sz val="10"/>
      <name val="Calibri"/>
      <family val="2"/>
      <scheme val="minor"/>
    </font>
    <font>
      <b/>
      <sz val="10"/>
      <name val="Calibri"/>
      <family val="2"/>
      <scheme val="minor"/>
    </font>
    <font>
      <sz val="10"/>
      <color rgb="FFFF0000"/>
      <name val="Calibri"/>
      <family val="2"/>
      <scheme val="minor"/>
    </font>
    <font>
      <sz val="11"/>
      <color rgb="FF3F3F76"/>
      <name val="Calibri"/>
      <family val="2"/>
      <scheme val="minor"/>
    </font>
    <font>
      <sz val="11"/>
      <color theme="1"/>
      <name val="Jameel Noori Nastaleeq"/>
    </font>
    <font>
      <b/>
      <sz val="11"/>
      <color theme="1"/>
      <name val="Jameel Noori Nastaleeq"/>
    </font>
    <font>
      <sz val="16"/>
      <color theme="1"/>
      <name val="Calibri"/>
      <family val="2"/>
      <scheme val="minor"/>
    </font>
    <font>
      <b/>
      <sz val="26"/>
      <color theme="1"/>
      <name val="Calibri"/>
      <family val="2"/>
      <scheme val="minor"/>
    </font>
    <font>
      <b/>
      <sz val="11"/>
      <color theme="0"/>
      <name val="Calibri"/>
      <family val="2"/>
      <scheme val="minor"/>
    </font>
    <font>
      <sz val="18"/>
      <color theme="1"/>
      <name val="Calibri"/>
      <family val="2"/>
      <scheme val="minor"/>
    </font>
    <font>
      <sz val="18"/>
      <color theme="1"/>
      <name val="Jameel Noori Nastaleeq"/>
    </font>
    <font>
      <sz val="20"/>
      <color theme="1"/>
      <name val="Calibri"/>
      <family val="2"/>
      <scheme val="minor"/>
    </font>
    <font>
      <sz val="10"/>
      <color theme="1"/>
      <name val="Calibri"/>
      <family val="2"/>
      <scheme val="minor"/>
    </font>
    <font>
      <b/>
      <sz val="12"/>
      <name val="Calibri"/>
      <family val="2"/>
      <scheme val="minor"/>
    </font>
    <font>
      <sz val="20"/>
      <color theme="1"/>
      <name val="Jameel Noori Nastaleeq"/>
    </font>
    <font>
      <sz val="36"/>
      <name val="Calibri"/>
      <family val="2"/>
      <scheme val="minor"/>
    </font>
    <font>
      <sz val="20"/>
      <name val="Jameel Noori Nastaleeq"/>
    </font>
    <font>
      <b/>
      <sz val="10"/>
      <name val="Jameel Noori Nastaleeq"/>
    </font>
    <font>
      <sz val="10"/>
      <name val="Jameel Noori Nastaleeq"/>
    </font>
    <font>
      <b/>
      <sz val="12"/>
      <name val="Jameel Noori Nastaleeq"/>
    </font>
    <font>
      <b/>
      <sz val="16"/>
      <color theme="1"/>
      <name val="Jameel Noori Nastaleeq"/>
    </font>
    <font>
      <b/>
      <sz val="12"/>
      <color theme="1"/>
      <name val="Calibri"/>
      <family val="2"/>
      <scheme val="minor"/>
    </font>
    <font>
      <b/>
      <sz val="12"/>
      <color rgb="FF3F3F3F"/>
      <name val="Calibri"/>
      <family val="2"/>
      <scheme val="minor"/>
    </font>
    <font>
      <b/>
      <sz val="18"/>
      <color theme="1"/>
      <name val="Jameel Noori Nastaleeq"/>
    </font>
    <font>
      <b/>
      <sz val="11"/>
      <color rgb="FF3F3F3F"/>
      <name val="Jameel Noori Nastaleeq"/>
    </font>
    <font>
      <b/>
      <sz val="16"/>
      <color rgb="FF000000"/>
      <name val="Calibri"/>
      <family val="2"/>
    </font>
    <font>
      <b/>
      <u/>
      <sz val="14"/>
      <color rgb="FF000000"/>
      <name val="Calibri"/>
      <family val="2"/>
      <scheme val="minor"/>
    </font>
  </fonts>
  <fills count="12">
    <fill>
      <patternFill patternType="none"/>
    </fill>
    <fill>
      <patternFill patternType="gray125"/>
    </fill>
    <fill>
      <patternFill patternType="solid">
        <fgColor rgb="FFF2F2F2"/>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FFCC99"/>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5"/>
        <bgColor indexed="64"/>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0" fillId="6" borderId="6" applyNumberFormat="0" applyAlignment="0" applyProtection="0"/>
  </cellStyleXfs>
  <cellXfs count="97">
    <xf numFmtId="0" fontId="0" fillId="0" borderId="0" xfId="0"/>
    <xf numFmtId="0" fontId="11" fillId="0" borderId="0" xfId="0" applyFont="1"/>
    <xf numFmtId="0" fontId="12" fillId="0" borderId="0" xfId="0" applyFont="1" applyAlignment="1">
      <alignment horizontal="center"/>
    </xf>
    <xf numFmtId="164" fontId="18" fillId="7" borderId="2" xfId="4" applyNumberFormat="1" applyFont="1" applyFill="1" applyBorder="1" applyAlignment="1" applyProtection="1">
      <alignment vertical="center"/>
      <protection locked="0"/>
    </xf>
    <xf numFmtId="9" fontId="18" fillId="7" borderId="2" xfId="4" applyNumberFormat="1" applyFont="1" applyFill="1" applyBorder="1" applyAlignment="1" applyProtection="1">
      <alignment vertical="center"/>
      <protection locked="0"/>
    </xf>
    <xf numFmtId="0" fontId="0" fillId="0" borderId="0" xfId="0" applyAlignment="1" applyProtection="1">
      <alignment vertical="center"/>
    </xf>
    <xf numFmtId="0" fontId="16" fillId="0" borderId="0" xfId="0" applyFont="1" applyAlignment="1" applyProtection="1">
      <alignment vertical="center"/>
    </xf>
    <xf numFmtId="0" fontId="3" fillId="0" borderId="0" xfId="0" applyFont="1" applyBorder="1" applyAlignment="1" applyProtection="1">
      <alignment vertical="center"/>
    </xf>
    <xf numFmtId="164" fontId="3" fillId="0" borderId="0" xfId="1" applyNumberFormat="1" applyFont="1" applyBorder="1" applyAlignment="1" applyProtection="1">
      <alignment vertical="center"/>
    </xf>
    <xf numFmtId="0" fontId="28" fillId="0" borderId="2" xfId="0" applyFont="1" applyBorder="1" applyAlignment="1" applyProtection="1">
      <alignment vertical="center"/>
    </xf>
    <xf numFmtId="164" fontId="29" fillId="2" borderId="1" xfId="3" applyNumberFormat="1" applyFont="1" applyAlignment="1" applyProtection="1">
      <alignment vertical="center"/>
    </xf>
    <xf numFmtId="0" fontId="17" fillId="0" borderId="2" xfId="0" applyFont="1" applyBorder="1" applyAlignment="1" applyProtection="1">
      <alignment vertical="center"/>
      <protection hidden="1"/>
    </xf>
    <xf numFmtId="0" fontId="17" fillId="0" borderId="2" xfId="0" applyFont="1" applyBorder="1" applyAlignment="1" applyProtection="1">
      <alignment vertical="center" wrapText="1"/>
      <protection hidden="1"/>
    </xf>
    <xf numFmtId="0" fontId="6" fillId="0" borderId="0" xfId="0" applyFont="1" applyAlignment="1" applyProtection="1">
      <alignment vertical="center"/>
      <protection hidden="1"/>
    </xf>
    <xf numFmtId="164" fontId="6" fillId="0" borderId="0" xfId="1" applyNumberFormat="1" applyFont="1" applyAlignment="1" applyProtection="1">
      <alignment vertical="center"/>
      <protection hidden="1"/>
    </xf>
    <xf numFmtId="0" fontId="6" fillId="11" borderId="12" xfId="0" applyFont="1" applyFill="1" applyBorder="1" applyAlignment="1" applyProtection="1">
      <alignment vertical="center"/>
      <protection hidden="1"/>
    </xf>
    <xf numFmtId="0" fontId="6" fillId="11" borderId="13" xfId="0" applyFont="1" applyFill="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Border="1" applyAlignment="1" applyProtection="1">
      <alignment vertical="center"/>
      <protection hidden="1"/>
    </xf>
    <xf numFmtId="164" fontId="6" fillId="0" borderId="0" xfId="1" applyNumberFormat="1" applyFont="1" applyBorder="1" applyAlignment="1" applyProtection="1">
      <alignment vertical="center"/>
      <protection hidden="1"/>
    </xf>
    <xf numFmtId="164" fontId="8" fillId="0" borderId="2" xfId="1" applyNumberFormat="1" applyFont="1" applyBorder="1" applyAlignment="1" applyProtection="1">
      <alignment horizontal="center" vertical="center"/>
      <protection hidden="1"/>
    </xf>
    <xf numFmtId="164" fontId="19" fillId="0" borderId="2" xfId="1" applyNumberFormat="1" applyFont="1" applyBorder="1" applyAlignment="1" applyProtection="1">
      <alignment horizontal="center" vertical="center"/>
      <protection hidden="1"/>
    </xf>
    <xf numFmtId="0" fontId="24" fillId="4" borderId="0" xfId="0" applyFont="1" applyFill="1" applyBorder="1" applyAlignment="1" applyProtection="1">
      <alignment vertical="center" wrapText="1"/>
      <protection hidden="1"/>
    </xf>
    <xf numFmtId="164" fontId="9" fillId="4" borderId="0" xfId="1" applyNumberFormat="1" applyFont="1" applyFill="1" applyBorder="1" applyAlignment="1" applyProtection="1">
      <alignment horizontal="center" vertical="center"/>
      <protection hidden="1"/>
    </xf>
    <xf numFmtId="164" fontId="6" fillId="4" borderId="0" xfId="1" applyNumberFormat="1"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24" fillId="0" borderId="2" xfId="0" applyFont="1" applyFill="1" applyBorder="1" applyAlignment="1" applyProtection="1">
      <alignment horizontal="left" vertical="center"/>
      <protection hidden="1"/>
    </xf>
    <xf numFmtId="164" fontId="8" fillId="0" borderId="2" xfId="1" applyNumberFormat="1" applyFont="1" applyFill="1" applyBorder="1" applyAlignment="1" applyProtection="1">
      <alignment horizontal="center" vertical="center"/>
      <protection hidden="1"/>
    </xf>
    <xf numFmtId="0" fontId="25" fillId="0" borderId="0" xfId="0" applyFont="1" applyBorder="1" applyAlignment="1" applyProtection="1">
      <alignment vertical="center"/>
      <protection hidden="1"/>
    </xf>
    <xf numFmtId="0" fontId="24" fillId="10" borderId="2" xfId="0" applyFont="1" applyFill="1" applyBorder="1" applyAlignment="1" applyProtection="1">
      <alignment horizontal="left" vertical="center"/>
      <protection hidden="1"/>
    </xf>
    <xf numFmtId="164" fontId="8" fillId="10" borderId="2" xfId="1" applyNumberFormat="1" applyFont="1" applyFill="1" applyBorder="1" applyAlignment="1" applyProtection="1">
      <alignment horizontal="center" vertical="center"/>
      <protection hidden="1"/>
    </xf>
    <xf numFmtId="9" fontId="7" fillId="0" borderId="0" xfId="2" applyFont="1" applyBorder="1" applyAlignment="1" applyProtection="1">
      <alignment horizontal="center" vertical="center"/>
      <protection hidden="1"/>
    </xf>
    <xf numFmtId="0" fontId="24" fillId="0" borderId="4" xfId="0" applyFont="1" applyBorder="1" applyAlignment="1" applyProtection="1">
      <alignment horizontal="left" vertical="center" indent="1"/>
      <protection hidden="1"/>
    </xf>
    <xf numFmtId="164" fontId="19" fillId="0" borderId="4" xfId="1" applyNumberFormat="1" applyFont="1" applyBorder="1" applyAlignment="1" applyProtection="1">
      <alignment horizontal="center" vertical="center"/>
      <protection hidden="1"/>
    </xf>
    <xf numFmtId="0" fontId="24" fillId="0" borderId="2" xfId="0" applyFont="1" applyBorder="1" applyAlignment="1" applyProtection="1">
      <alignment horizontal="left" vertical="center" indent="1"/>
      <protection hidden="1"/>
    </xf>
    <xf numFmtId="0" fontId="24" fillId="0" borderId="2" xfId="0" applyFont="1" applyBorder="1" applyAlignment="1" applyProtection="1">
      <alignment horizontal="left" vertical="center" wrapText="1" indent="1"/>
      <protection hidden="1"/>
    </xf>
    <xf numFmtId="0" fontId="24" fillId="0" borderId="3" xfId="0" applyFont="1" applyBorder="1" applyAlignment="1" applyProtection="1">
      <alignment horizontal="left" vertical="center" wrapText="1" indent="1"/>
      <protection hidden="1"/>
    </xf>
    <xf numFmtId="164" fontId="19" fillId="0" borderId="3" xfId="1" applyNumberFormat="1" applyFont="1" applyBorder="1" applyAlignment="1" applyProtection="1">
      <alignment horizontal="center" vertical="center"/>
      <protection hidden="1"/>
    </xf>
    <xf numFmtId="0" fontId="8" fillId="5" borderId="2" xfId="0" applyFont="1" applyFill="1" applyBorder="1" applyAlignment="1" applyProtection="1">
      <alignment horizontal="left" vertical="center"/>
      <protection hidden="1"/>
    </xf>
    <xf numFmtId="164" fontId="8" fillId="5" borderId="2" xfId="1" applyNumberFormat="1"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164" fontId="6" fillId="4" borderId="0" xfId="1" applyNumberFormat="1" applyFont="1" applyFill="1" applyBorder="1" applyAlignment="1" applyProtection="1">
      <alignment horizontal="center" vertical="center"/>
      <protection hidden="1"/>
    </xf>
    <xf numFmtId="0" fontId="26" fillId="5" borderId="2" xfId="0" applyFont="1" applyFill="1" applyBorder="1" applyAlignment="1" applyProtection="1">
      <alignment horizontal="left" vertical="center" wrapText="1"/>
      <protection hidden="1"/>
    </xf>
    <xf numFmtId="164" fontId="20" fillId="5" borderId="2" xfId="1" applyNumberFormat="1" applyFont="1" applyFill="1" applyBorder="1" applyAlignment="1" applyProtection="1">
      <alignment horizontal="center" vertical="center"/>
      <protection hidden="1"/>
    </xf>
    <xf numFmtId="166" fontId="18" fillId="7" borderId="2" xfId="4" applyNumberFormat="1" applyFont="1" applyFill="1" applyBorder="1" applyAlignment="1" applyProtection="1">
      <alignment vertical="center"/>
      <protection locked="0"/>
    </xf>
    <xf numFmtId="0" fontId="11" fillId="0" borderId="0" xfId="0" applyFont="1" applyAlignment="1">
      <alignment horizontal="left"/>
    </xf>
    <xf numFmtId="0" fontId="11" fillId="0" borderId="0" xfId="0" applyFont="1" applyAlignment="1">
      <alignment horizontal="center"/>
    </xf>
    <xf numFmtId="0" fontId="11" fillId="0" borderId="0" xfId="0" applyFont="1" applyBorder="1"/>
    <xf numFmtId="164" fontId="11" fillId="0" borderId="0" xfId="1" applyNumberFormat="1" applyFont="1" applyBorder="1"/>
    <xf numFmtId="0" fontId="11" fillId="0" borderId="3" xfId="0" applyFont="1" applyBorder="1"/>
    <xf numFmtId="0" fontId="11" fillId="0" borderId="0" xfId="0" applyFont="1" applyAlignment="1">
      <alignment vertical="center"/>
    </xf>
    <xf numFmtId="0" fontId="12" fillId="0" borderId="2" xfId="0" applyFont="1" applyBorder="1" applyAlignment="1">
      <alignment vertical="center"/>
    </xf>
    <xf numFmtId="164" fontId="31" fillId="2" borderId="1" xfId="3" applyNumberFormat="1" applyFont="1" applyAlignment="1">
      <alignment vertical="center"/>
    </xf>
    <xf numFmtId="164" fontId="12" fillId="0" borderId="0" xfId="1" applyNumberFormat="1" applyFont="1" applyBorder="1" applyAlignment="1">
      <alignment vertical="center"/>
    </xf>
    <xf numFmtId="0" fontId="12" fillId="0" borderId="0" xfId="0" applyFont="1" applyBorder="1" applyAlignment="1">
      <alignment vertical="center"/>
    </xf>
    <xf numFmtId="0" fontId="12" fillId="0" borderId="0" xfId="0" applyFont="1" applyBorder="1"/>
    <xf numFmtId="164" fontId="12" fillId="0" borderId="0" xfId="1" applyNumberFormat="1" applyFont="1" applyBorder="1"/>
    <xf numFmtId="0" fontId="11" fillId="0" borderId="0" xfId="0" applyFont="1" applyAlignment="1">
      <alignment wrapText="1"/>
    </xf>
    <xf numFmtId="0" fontId="21" fillId="7" borderId="5" xfId="0" applyFont="1" applyFill="1" applyBorder="1" applyAlignment="1" applyProtection="1">
      <alignment horizontal="center" vertical="center"/>
      <protection locked="0"/>
    </xf>
    <xf numFmtId="0" fontId="21" fillId="7" borderId="7" xfId="0" applyFont="1" applyFill="1" applyBorder="1" applyAlignment="1" applyProtection="1">
      <alignment horizontal="center" vertical="center"/>
      <protection locked="0"/>
    </xf>
    <xf numFmtId="0" fontId="21" fillId="7" borderId="8" xfId="0" applyFont="1" applyFill="1" applyBorder="1" applyAlignment="1" applyProtection="1">
      <alignment horizontal="center" vertical="center"/>
      <protection locked="0"/>
    </xf>
    <xf numFmtId="0" fontId="21" fillId="7" borderId="0" xfId="0" applyFont="1" applyFill="1" applyBorder="1" applyAlignment="1" applyProtection="1">
      <alignment horizontal="center" vertical="center"/>
      <protection locked="0"/>
    </xf>
    <xf numFmtId="165" fontId="21" fillId="7" borderId="0" xfId="0" applyNumberFormat="1" applyFont="1" applyFill="1" applyBorder="1" applyAlignment="1" applyProtection="1">
      <alignment horizontal="center" vertical="center"/>
      <protection locked="0"/>
    </xf>
    <xf numFmtId="0" fontId="6" fillId="11" borderId="9" xfId="0" applyFont="1" applyFill="1" applyBorder="1" applyAlignment="1" applyProtection="1">
      <alignment horizontal="center" vertical="center"/>
      <protection hidden="1"/>
    </xf>
    <xf numFmtId="0" fontId="6" fillId="11" borderId="10" xfId="0" applyFont="1" applyFill="1" applyBorder="1" applyAlignment="1" applyProtection="1">
      <alignment horizontal="center" vertical="center"/>
      <protection hidden="1"/>
    </xf>
    <xf numFmtId="0" fontId="6" fillId="11" borderId="11" xfId="0" applyFont="1" applyFill="1" applyBorder="1" applyAlignment="1" applyProtection="1">
      <alignment horizontal="center" vertical="center"/>
      <protection hidden="1"/>
    </xf>
    <xf numFmtId="0" fontId="6" fillId="11" borderId="14" xfId="0" applyFont="1" applyFill="1" applyBorder="1" applyAlignment="1" applyProtection="1">
      <alignment horizontal="center" vertical="center"/>
      <protection hidden="1"/>
    </xf>
    <xf numFmtId="0" fontId="6" fillId="11" borderId="15" xfId="0" applyFont="1" applyFill="1" applyBorder="1" applyAlignment="1" applyProtection="1">
      <alignment horizontal="center" vertical="center"/>
      <protection hidden="1"/>
    </xf>
    <xf numFmtId="0" fontId="6" fillId="11" borderId="16" xfId="0" applyFont="1" applyFill="1" applyBorder="1" applyAlignment="1" applyProtection="1">
      <alignment horizontal="center" vertical="center"/>
      <protection hidden="1"/>
    </xf>
    <xf numFmtId="0" fontId="22" fillId="10" borderId="5" xfId="0" applyFont="1" applyFill="1" applyBorder="1" applyAlignment="1" applyProtection="1">
      <alignment horizontal="center" vertical="center"/>
      <protection hidden="1"/>
    </xf>
    <xf numFmtId="0" fontId="22" fillId="10" borderId="7" xfId="0" applyFont="1" applyFill="1" applyBorder="1" applyAlignment="1" applyProtection="1">
      <alignment horizontal="center" vertical="center"/>
      <protection hidden="1"/>
    </xf>
    <xf numFmtId="0" fontId="22" fillId="10" borderId="8" xfId="0" applyFont="1" applyFill="1" applyBorder="1" applyAlignment="1" applyProtection="1">
      <alignment horizontal="center" vertical="center"/>
      <protection hidden="1"/>
    </xf>
    <xf numFmtId="0" fontId="23" fillId="10" borderId="0" xfId="0" applyFont="1" applyFill="1" applyBorder="1" applyAlignment="1" applyProtection="1">
      <alignment horizontal="center" vertical="center"/>
      <protection hidden="1"/>
    </xf>
    <xf numFmtId="0" fontId="24" fillId="10" borderId="0" xfId="0" applyFont="1" applyFill="1" applyBorder="1" applyAlignment="1" applyProtection="1">
      <alignment horizontal="center" vertical="center"/>
      <protection hidden="1"/>
    </xf>
    <xf numFmtId="165" fontId="24" fillId="10" borderId="0" xfId="0" applyNumberFormat="1" applyFont="1" applyFill="1" applyBorder="1" applyAlignment="1" applyProtection="1">
      <alignment horizontal="center" vertical="center"/>
      <protection hidden="1"/>
    </xf>
    <xf numFmtId="0" fontId="7" fillId="8" borderId="2" xfId="0" applyFont="1" applyFill="1" applyBorder="1" applyAlignment="1" applyProtection="1">
      <alignment horizontal="left" vertical="center"/>
      <protection hidden="1"/>
    </xf>
    <xf numFmtId="0" fontId="24" fillId="0" borderId="2" xfId="0" applyFont="1" applyBorder="1" applyAlignment="1" applyProtection="1">
      <alignment horizontal="left" vertical="center" wrapText="1"/>
      <protection hidden="1"/>
    </xf>
    <xf numFmtId="0" fontId="15" fillId="9" borderId="9" xfId="0" applyFont="1" applyFill="1" applyBorder="1" applyAlignment="1" applyProtection="1">
      <alignment horizontal="left" vertical="center"/>
      <protection hidden="1"/>
    </xf>
    <xf numFmtId="0" fontId="15" fillId="9" borderId="10" xfId="0" applyFont="1" applyFill="1" applyBorder="1" applyAlignment="1" applyProtection="1">
      <alignment horizontal="left" vertical="center"/>
      <protection hidden="1"/>
    </xf>
    <xf numFmtId="0" fontId="15" fillId="9" borderId="11" xfId="0" applyFont="1" applyFill="1" applyBorder="1" applyAlignment="1" applyProtection="1">
      <alignment horizontal="left" vertical="center"/>
      <protection hidden="1"/>
    </xf>
    <xf numFmtId="0" fontId="15" fillId="9" borderId="12" xfId="0" applyFont="1" applyFill="1" applyBorder="1" applyAlignment="1" applyProtection="1">
      <alignment horizontal="left" vertical="center"/>
      <protection hidden="1"/>
    </xf>
    <xf numFmtId="0" fontId="15" fillId="9" borderId="0" xfId="0" applyFont="1" applyFill="1" applyBorder="1" applyAlignment="1" applyProtection="1">
      <alignment horizontal="left" vertical="center"/>
      <protection hidden="1"/>
    </xf>
    <xf numFmtId="0" fontId="15" fillId="9" borderId="13" xfId="0" applyFont="1" applyFill="1" applyBorder="1" applyAlignment="1" applyProtection="1">
      <alignment horizontal="left" vertical="center"/>
      <protection hidden="1"/>
    </xf>
    <xf numFmtId="0" fontId="15" fillId="9" borderId="14" xfId="0" applyFont="1" applyFill="1" applyBorder="1" applyAlignment="1" applyProtection="1">
      <alignment horizontal="left" vertical="center"/>
      <protection hidden="1"/>
    </xf>
    <xf numFmtId="0" fontId="15" fillId="9" borderId="15" xfId="0" applyFont="1" applyFill="1" applyBorder="1" applyAlignment="1" applyProtection="1">
      <alignment horizontal="left" vertical="center"/>
      <protection hidden="1"/>
    </xf>
    <xf numFmtId="0" fontId="15" fillId="9" borderId="16" xfId="0" applyFont="1" applyFill="1" applyBorder="1" applyAlignment="1" applyProtection="1">
      <alignment horizontal="left" vertical="center"/>
      <protection hidden="1"/>
    </xf>
    <xf numFmtId="0" fontId="30" fillId="3" borderId="2" xfId="0" applyFont="1" applyFill="1" applyBorder="1" applyAlignment="1">
      <alignment horizontal="center"/>
    </xf>
    <xf numFmtId="0" fontId="33" fillId="0" borderId="0" xfId="0" applyFont="1" applyAlignment="1" applyProtection="1">
      <alignment horizontal="center" vertical="center" wrapText="1"/>
      <protection hidden="1"/>
    </xf>
    <xf numFmtId="0" fontId="14" fillId="0" borderId="17"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27" fillId="0" borderId="0" xfId="0" applyFont="1" applyFill="1" applyBorder="1" applyAlignment="1" applyProtection="1">
      <alignment vertical="center" wrapText="1"/>
      <protection hidden="1"/>
    </xf>
    <xf numFmtId="0" fontId="11" fillId="0" borderId="0" xfId="0" applyFont="1" applyAlignment="1" applyProtection="1">
      <alignment vertical="center"/>
      <protection hidden="1"/>
    </xf>
    <xf numFmtId="0" fontId="4" fillId="3" borderId="2" xfId="0" applyFont="1" applyFill="1" applyBorder="1" applyAlignment="1" applyProtection="1">
      <alignment horizontal="center" vertical="center"/>
      <protection hidden="1"/>
    </xf>
    <xf numFmtId="164" fontId="16" fillId="0" borderId="0" xfId="1" applyNumberFormat="1" applyFont="1" applyBorder="1" applyAlignment="1" applyProtection="1">
      <alignment vertical="center"/>
      <protection hidden="1"/>
    </xf>
    <xf numFmtId="0" fontId="16" fillId="0" borderId="0" xfId="0" applyFont="1" applyAlignment="1" applyProtection="1">
      <alignment vertical="center"/>
      <protection hidden="1"/>
    </xf>
    <xf numFmtId="9" fontId="16" fillId="0" borderId="0" xfId="2" applyFont="1" applyBorder="1" applyAlignment="1" applyProtection="1">
      <alignment vertical="center"/>
      <protection hidden="1"/>
    </xf>
  </cellXfs>
  <cellStyles count="5">
    <cellStyle name="Comma" xfId="1" builtinId="3"/>
    <cellStyle name="Input" xfId="4" builtinId="20"/>
    <cellStyle name="Normal" xfId="0" builtinId="0"/>
    <cellStyle name="Output" xfId="3" builtin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420932</xdr:colOff>
      <xdr:row>19</xdr:row>
      <xdr:rowOff>294410</xdr:rowOff>
    </xdr:from>
    <xdr:to>
      <xdr:col>8</xdr:col>
      <xdr:colOff>415636</xdr:colOff>
      <xdr:row>22</xdr:row>
      <xdr:rowOff>311035</xdr:rowOff>
    </xdr:to>
    <xdr:sp macro="" textlink="">
      <xdr:nvSpPr>
        <xdr:cNvPr id="6" name="TextBox 5"/>
        <xdr:cNvSpPr txBox="1"/>
      </xdr:nvSpPr>
      <xdr:spPr>
        <a:xfrm>
          <a:off x="10084477" y="6615546"/>
          <a:ext cx="4393523" cy="951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Other Revenue: Revenue from sources other than regular ones.</a:t>
          </a:r>
        </a:p>
      </xdr:txBody>
    </xdr:sp>
    <xdr:clientData/>
  </xdr:twoCellAnchor>
  <xdr:twoCellAnchor>
    <xdr:from>
      <xdr:col>4</xdr:col>
      <xdr:colOff>476251</xdr:colOff>
      <xdr:row>25</xdr:row>
      <xdr:rowOff>340178</xdr:rowOff>
    </xdr:from>
    <xdr:to>
      <xdr:col>7</xdr:col>
      <xdr:colOff>0</xdr:colOff>
      <xdr:row>27</xdr:row>
      <xdr:rowOff>122463</xdr:rowOff>
    </xdr:to>
    <xdr:sp macro="" textlink="">
      <xdr:nvSpPr>
        <xdr:cNvPr id="7" name="TextBox 6"/>
        <xdr:cNvSpPr txBox="1"/>
      </xdr:nvSpPr>
      <xdr:spPr>
        <a:xfrm>
          <a:off x="7769680" y="5660571"/>
          <a:ext cx="3912933"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Miscellaneous expense include uniform, a computer, Training Expenses, Internet-Related Expenses etc</a:t>
          </a:r>
        </a:p>
        <a:p>
          <a:r>
            <a:rPr lang="en-US" sz="1100"/>
            <a:t/>
          </a:r>
          <a:br>
            <a:rPr lang="en-US" sz="1100"/>
          </a:br>
          <a:endParaRPr lang="en-US" sz="1100"/>
        </a:p>
        <a:p>
          <a:endParaRPr lang="en-US" sz="1100"/>
        </a:p>
      </xdr:txBody>
    </xdr:sp>
    <xdr:clientData/>
  </xdr:twoCellAnchor>
  <xdr:twoCellAnchor editAs="oneCell">
    <xdr:from>
      <xdr:col>4</xdr:col>
      <xdr:colOff>163285</xdr:colOff>
      <xdr:row>20</xdr:row>
      <xdr:rowOff>6804</xdr:rowOff>
    </xdr:from>
    <xdr:to>
      <xdr:col>4</xdr:col>
      <xdr:colOff>449034</xdr:colOff>
      <xdr:row>20</xdr:row>
      <xdr:rowOff>223973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6714" y="3490233"/>
          <a:ext cx="285749" cy="285749"/>
        </a:xfrm>
        <a:prstGeom prst="rect">
          <a:avLst/>
        </a:prstGeom>
      </xdr:spPr>
    </xdr:pic>
    <xdr:clientData/>
  </xdr:twoCellAnchor>
  <xdr:twoCellAnchor editAs="oneCell">
    <xdr:from>
      <xdr:col>4</xdr:col>
      <xdr:colOff>166008</xdr:colOff>
      <xdr:row>26</xdr:row>
      <xdr:rowOff>36737</xdr:rowOff>
    </xdr:from>
    <xdr:to>
      <xdr:col>4</xdr:col>
      <xdr:colOff>451757</xdr:colOff>
      <xdr:row>26</xdr:row>
      <xdr:rowOff>223426</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9437" y="5724523"/>
          <a:ext cx="285749" cy="285749"/>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828675</xdr:colOff>
          <xdr:row>12</xdr:row>
          <xdr:rowOff>47625</xdr:rowOff>
        </xdr:from>
        <xdr:to>
          <xdr:col>3</xdr:col>
          <xdr:colOff>1971675</xdr:colOff>
          <xdr:row>14</xdr:row>
          <xdr:rowOff>123825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cs typeface="Calibri"/>
                </a:rPr>
                <a:t>Clear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590550</xdr:colOff>
      <xdr:row>7</xdr:row>
      <xdr:rowOff>47624</xdr:rowOff>
    </xdr:from>
    <xdr:to>
      <xdr:col>7</xdr:col>
      <xdr:colOff>619125</xdr:colOff>
      <xdr:row>9</xdr:row>
      <xdr:rowOff>262498</xdr:rowOff>
    </xdr:to>
    <xdr:sp macro="" textlink="">
      <xdr:nvSpPr>
        <xdr:cNvPr id="2" name="Freeform 1">
          <a:extLst>
            <a:ext uri="{FF2B5EF4-FFF2-40B4-BE49-F238E27FC236}">
              <a16:creationId xmlns:a16="http://schemas.microsoft.com/office/drawing/2014/main" id="{AEA77B5F-31A3-1146-9DEF-B19BB6C7F885}"/>
            </a:ext>
          </a:extLst>
        </xdr:cNvPr>
        <xdr:cNvSpPr>
          <a:spLocks noChangeArrowheads="1"/>
        </xdr:cNvSpPr>
      </xdr:nvSpPr>
      <xdr:spPr bwMode="auto">
        <a:xfrm>
          <a:off x="5114925" y="371474"/>
          <a:ext cx="695325" cy="576824"/>
        </a:xfrm>
        <a:custGeom>
          <a:avLst/>
          <a:gdLst>
            <a:gd name="connsiteX0" fmla="*/ 233457 w 1152294"/>
            <a:gd name="connsiteY0" fmla="*/ 917338 h 1014974"/>
            <a:gd name="connsiteX1" fmla="*/ 246046 w 1152294"/>
            <a:gd name="connsiteY1" fmla="*/ 933159 h 1014974"/>
            <a:gd name="connsiteX2" fmla="*/ 233457 w 1152294"/>
            <a:gd name="connsiteY2" fmla="*/ 948979 h 1014974"/>
            <a:gd name="connsiteX3" fmla="*/ 219724 w 1152294"/>
            <a:gd name="connsiteY3" fmla="*/ 933159 h 1014974"/>
            <a:gd name="connsiteX4" fmla="*/ 233457 w 1152294"/>
            <a:gd name="connsiteY4" fmla="*/ 917338 h 1014974"/>
            <a:gd name="connsiteX5" fmla="*/ 233457 w 1152294"/>
            <a:gd name="connsiteY5" fmla="*/ 867902 h 1014974"/>
            <a:gd name="connsiteX6" fmla="*/ 246046 w 1152294"/>
            <a:gd name="connsiteY6" fmla="*/ 883723 h 1014974"/>
            <a:gd name="connsiteX7" fmla="*/ 233457 w 1152294"/>
            <a:gd name="connsiteY7" fmla="*/ 899543 h 1014974"/>
            <a:gd name="connsiteX8" fmla="*/ 219724 w 1152294"/>
            <a:gd name="connsiteY8" fmla="*/ 883723 h 1014974"/>
            <a:gd name="connsiteX9" fmla="*/ 233457 w 1152294"/>
            <a:gd name="connsiteY9" fmla="*/ 867902 h 1014974"/>
            <a:gd name="connsiteX10" fmla="*/ 347304 w 1152294"/>
            <a:gd name="connsiteY10" fmla="*/ 762721 h 1014974"/>
            <a:gd name="connsiteX11" fmla="*/ 316294 w 1152294"/>
            <a:gd name="connsiteY11" fmla="*/ 792398 h 1014974"/>
            <a:gd name="connsiteX12" fmla="*/ 302650 w 1152294"/>
            <a:gd name="connsiteY12" fmla="*/ 801054 h 1014974"/>
            <a:gd name="connsiteX13" fmla="*/ 302650 w 1152294"/>
            <a:gd name="connsiteY13" fmla="*/ 984060 h 1014974"/>
            <a:gd name="connsiteX14" fmla="*/ 532119 w 1152294"/>
            <a:gd name="connsiteY14" fmla="*/ 984060 h 1014974"/>
            <a:gd name="connsiteX15" fmla="*/ 543282 w 1152294"/>
            <a:gd name="connsiteY15" fmla="*/ 971695 h 1014974"/>
            <a:gd name="connsiteX16" fmla="*/ 543282 w 1152294"/>
            <a:gd name="connsiteY16" fmla="*/ 892557 h 1014974"/>
            <a:gd name="connsiteX17" fmla="*/ 411803 w 1152294"/>
            <a:gd name="connsiteY17" fmla="*/ 762721 h 1014974"/>
            <a:gd name="connsiteX18" fmla="*/ 162488 w 1152294"/>
            <a:gd name="connsiteY18" fmla="*/ 762721 h 1014974"/>
            <a:gd name="connsiteX19" fmla="*/ 32250 w 1152294"/>
            <a:gd name="connsiteY19" fmla="*/ 892557 h 1014974"/>
            <a:gd name="connsiteX20" fmla="*/ 32250 w 1152294"/>
            <a:gd name="connsiteY20" fmla="*/ 971695 h 1014974"/>
            <a:gd name="connsiteX21" fmla="*/ 43413 w 1152294"/>
            <a:gd name="connsiteY21" fmla="*/ 984060 h 1014974"/>
            <a:gd name="connsiteX22" fmla="*/ 270401 w 1152294"/>
            <a:gd name="connsiteY22" fmla="*/ 984060 h 1014974"/>
            <a:gd name="connsiteX23" fmla="*/ 270401 w 1152294"/>
            <a:gd name="connsiteY23" fmla="*/ 799817 h 1014974"/>
            <a:gd name="connsiteX24" fmla="*/ 259237 w 1152294"/>
            <a:gd name="connsiteY24" fmla="*/ 792398 h 1014974"/>
            <a:gd name="connsiteX25" fmla="*/ 226988 w 1152294"/>
            <a:gd name="connsiteY25" fmla="*/ 762721 h 1014974"/>
            <a:gd name="connsiteX26" fmla="*/ 162488 w 1152294"/>
            <a:gd name="connsiteY26" fmla="*/ 730571 h 1014974"/>
            <a:gd name="connsiteX27" fmla="*/ 193498 w 1152294"/>
            <a:gd name="connsiteY27" fmla="*/ 730571 h 1014974"/>
            <a:gd name="connsiteX28" fmla="*/ 382034 w 1152294"/>
            <a:gd name="connsiteY28" fmla="*/ 730571 h 1014974"/>
            <a:gd name="connsiteX29" fmla="*/ 411803 w 1152294"/>
            <a:gd name="connsiteY29" fmla="*/ 730571 h 1014974"/>
            <a:gd name="connsiteX30" fmla="*/ 575532 w 1152294"/>
            <a:gd name="connsiteY30" fmla="*/ 892557 h 1014974"/>
            <a:gd name="connsiteX31" fmla="*/ 575532 w 1152294"/>
            <a:gd name="connsiteY31" fmla="*/ 971695 h 1014974"/>
            <a:gd name="connsiteX32" fmla="*/ 532119 w 1152294"/>
            <a:gd name="connsiteY32" fmla="*/ 1014974 h 1014974"/>
            <a:gd name="connsiteX33" fmla="*/ 43413 w 1152294"/>
            <a:gd name="connsiteY33" fmla="*/ 1014974 h 1014974"/>
            <a:gd name="connsiteX34" fmla="*/ 0 w 1152294"/>
            <a:gd name="connsiteY34" fmla="*/ 971695 h 1014974"/>
            <a:gd name="connsiteX35" fmla="*/ 0 w 1152294"/>
            <a:gd name="connsiteY35" fmla="*/ 892557 h 1014974"/>
            <a:gd name="connsiteX36" fmla="*/ 162488 w 1152294"/>
            <a:gd name="connsiteY36" fmla="*/ 730571 h 1014974"/>
            <a:gd name="connsiteX37" fmla="*/ 285457 w 1152294"/>
            <a:gd name="connsiteY37" fmla="*/ 470504 h 1014974"/>
            <a:gd name="connsiteX38" fmla="*/ 191778 w 1152294"/>
            <a:gd name="connsiteY38" fmla="*/ 565353 h 1014974"/>
            <a:gd name="connsiteX39" fmla="*/ 285457 w 1152294"/>
            <a:gd name="connsiteY39" fmla="*/ 657707 h 1014974"/>
            <a:gd name="connsiteX40" fmla="*/ 379135 w 1152294"/>
            <a:gd name="connsiteY40" fmla="*/ 565353 h 1014974"/>
            <a:gd name="connsiteX41" fmla="*/ 285457 w 1152294"/>
            <a:gd name="connsiteY41" fmla="*/ 470504 h 1014974"/>
            <a:gd name="connsiteX42" fmla="*/ 730115 w 1152294"/>
            <a:gd name="connsiteY42" fmla="*/ 439444 h 1014974"/>
            <a:gd name="connsiteX43" fmla="*/ 828682 w 1152294"/>
            <a:gd name="connsiteY43" fmla="*/ 439444 h 1014974"/>
            <a:gd name="connsiteX44" fmla="*/ 844699 w 1152294"/>
            <a:gd name="connsiteY44" fmla="*/ 455923 h 1014974"/>
            <a:gd name="connsiteX45" fmla="*/ 828682 w 1152294"/>
            <a:gd name="connsiteY45" fmla="*/ 471135 h 1014974"/>
            <a:gd name="connsiteX46" fmla="*/ 730115 w 1152294"/>
            <a:gd name="connsiteY46" fmla="*/ 471135 h 1014974"/>
            <a:gd name="connsiteX47" fmla="*/ 714098 w 1152294"/>
            <a:gd name="connsiteY47" fmla="*/ 455923 h 1014974"/>
            <a:gd name="connsiteX48" fmla="*/ 730115 w 1152294"/>
            <a:gd name="connsiteY48" fmla="*/ 439444 h 1014974"/>
            <a:gd name="connsiteX49" fmla="*/ 730223 w 1152294"/>
            <a:gd name="connsiteY49" fmla="*/ 368032 h 1014974"/>
            <a:gd name="connsiteX50" fmla="*/ 967135 w 1152294"/>
            <a:gd name="connsiteY50" fmla="*/ 368032 h 1014974"/>
            <a:gd name="connsiteX51" fmla="*/ 982020 w 1152294"/>
            <a:gd name="connsiteY51" fmla="*/ 383901 h 1014974"/>
            <a:gd name="connsiteX52" fmla="*/ 967135 w 1152294"/>
            <a:gd name="connsiteY52" fmla="*/ 399770 h 1014974"/>
            <a:gd name="connsiteX53" fmla="*/ 730223 w 1152294"/>
            <a:gd name="connsiteY53" fmla="*/ 399770 h 1014974"/>
            <a:gd name="connsiteX54" fmla="*/ 714098 w 1152294"/>
            <a:gd name="connsiteY54" fmla="*/ 383901 h 1014974"/>
            <a:gd name="connsiteX55" fmla="*/ 730223 w 1152294"/>
            <a:gd name="connsiteY55" fmla="*/ 368032 h 1014974"/>
            <a:gd name="connsiteX56" fmla="*/ 613109 w 1152294"/>
            <a:gd name="connsiteY56" fmla="*/ 318598 h 1014974"/>
            <a:gd name="connsiteX57" fmla="*/ 655088 w 1152294"/>
            <a:gd name="connsiteY57" fmla="*/ 318598 h 1014974"/>
            <a:gd name="connsiteX58" fmla="*/ 666200 w 1152294"/>
            <a:gd name="connsiteY58" fmla="*/ 329804 h 1014974"/>
            <a:gd name="connsiteX59" fmla="*/ 666200 w 1152294"/>
            <a:gd name="connsiteY59" fmla="*/ 472989 h 1014974"/>
            <a:gd name="connsiteX60" fmla="*/ 674843 w 1152294"/>
            <a:gd name="connsiteY60" fmla="*/ 472989 h 1014974"/>
            <a:gd name="connsiteX61" fmla="*/ 690893 w 1152294"/>
            <a:gd name="connsiteY61" fmla="*/ 487930 h 1014974"/>
            <a:gd name="connsiteX62" fmla="*/ 674843 w 1152294"/>
            <a:gd name="connsiteY62" fmla="*/ 504116 h 1014974"/>
            <a:gd name="connsiteX63" fmla="*/ 439021 w 1152294"/>
            <a:gd name="connsiteY63" fmla="*/ 504116 h 1014974"/>
            <a:gd name="connsiteX64" fmla="*/ 422970 w 1152294"/>
            <a:gd name="connsiteY64" fmla="*/ 487930 h 1014974"/>
            <a:gd name="connsiteX65" fmla="*/ 439021 w 1152294"/>
            <a:gd name="connsiteY65" fmla="*/ 472989 h 1014974"/>
            <a:gd name="connsiteX66" fmla="*/ 447663 w 1152294"/>
            <a:gd name="connsiteY66" fmla="*/ 472989 h 1014974"/>
            <a:gd name="connsiteX67" fmla="*/ 447663 w 1152294"/>
            <a:gd name="connsiteY67" fmla="*/ 430656 h 1014974"/>
            <a:gd name="connsiteX68" fmla="*/ 457541 w 1152294"/>
            <a:gd name="connsiteY68" fmla="*/ 420695 h 1014974"/>
            <a:gd name="connsiteX69" fmla="*/ 499520 w 1152294"/>
            <a:gd name="connsiteY69" fmla="*/ 420695 h 1014974"/>
            <a:gd name="connsiteX70" fmla="*/ 510632 w 1152294"/>
            <a:gd name="connsiteY70" fmla="*/ 430656 h 1014974"/>
            <a:gd name="connsiteX71" fmla="*/ 510632 w 1152294"/>
            <a:gd name="connsiteY71" fmla="*/ 472989 h 1014974"/>
            <a:gd name="connsiteX72" fmla="*/ 525448 w 1152294"/>
            <a:gd name="connsiteY72" fmla="*/ 472989 h 1014974"/>
            <a:gd name="connsiteX73" fmla="*/ 525448 w 1152294"/>
            <a:gd name="connsiteY73" fmla="*/ 397038 h 1014974"/>
            <a:gd name="connsiteX74" fmla="*/ 535325 w 1152294"/>
            <a:gd name="connsiteY74" fmla="*/ 387078 h 1014974"/>
            <a:gd name="connsiteX75" fmla="*/ 577304 w 1152294"/>
            <a:gd name="connsiteY75" fmla="*/ 387078 h 1014974"/>
            <a:gd name="connsiteX76" fmla="*/ 588416 w 1152294"/>
            <a:gd name="connsiteY76" fmla="*/ 397038 h 1014974"/>
            <a:gd name="connsiteX77" fmla="*/ 588416 w 1152294"/>
            <a:gd name="connsiteY77" fmla="*/ 472989 h 1014974"/>
            <a:gd name="connsiteX78" fmla="*/ 603232 w 1152294"/>
            <a:gd name="connsiteY78" fmla="*/ 472989 h 1014974"/>
            <a:gd name="connsiteX79" fmla="*/ 603232 w 1152294"/>
            <a:gd name="connsiteY79" fmla="*/ 329804 h 1014974"/>
            <a:gd name="connsiteX80" fmla="*/ 613109 w 1152294"/>
            <a:gd name="connsiteY80" fmla="*/ 318598 h 1014974"/>
            <a:gd name="connsiteX81" fmla="*/ 724818 w 1152294"/>
            <a:gd name="connsiteY81" fmla="*/ 302117 h 1014974"/>
            <a:gd name="connsiteX82" fmla="*/ 894393 w 1152294"/>
            <a:gd name="connsiteY82" fmla="*/ 302117 h 1014974"/>
            <a:gd name="connsiteX83" fmla="*/ 910602 w 1152294"/>
            <a:gd name="connsiteY83" fmla="*/ 318596 h 1014974"/>
            <a:gd name="connsiteX84" fmla="*/ 894393 w 1152294"/>
            <a:gd name="connsiteY84" fmla="*/ 333808 h 1014974"/>
            <a:gd name="connsiteX85" fmla="*/ 724818 w 1152294"/>
            <a:gd name="connsiteY85" fmla="*/ 333808 h 1014974"/>
            <a:gd name="connsiteX86" fmla="*/ 708609 w 1152294"/>
            <a:gd name="connsiteY86" fmla="*/ 318596 h 1014974"/>
            <a:gd name="connsiteX87" fmla="*/ 724818 w 1152294"/>
            <a:gd name="connsiteY87" fmla="*/ 302117 h 1014974"/>
            <a:gd name="connsiteX88" fmla="*/ 730223 w 1152294"/>
            <a:gd name="connsiteY88" fmla="*/ 230709 h 1014974"/>
            <a:gd name="connsiteX89" fmla="*/ 967135 w 1152294"/>
            <a:gd name="connsiteY89" fmla="*/ 230709 h 1014974"/>
            <a:gd name="connsiteX90" fmla="*/ 982020 w 1152294"/>
            <a:gd name="connsiteY90" fmla="*/ 246578 h 1014974"/>
            <a:gd name="connsiteX91" fmla="*/ 967135 w 1152294"/>
            <a:gd name="connsiteY91" fmla="*/ 262447 h 1014974"/>
            <a:gd name="connsiteX92" fmla="*/ 730223 w 1152294"/>
            <a:gd name="connsiteY92" fmla="*/ 262447 h 1014974"/>
            <a:gd name="connsiteX93" fmla="*/ 714098 w 1152294"/>
            <a:gd name="connsiteY93" fmla="*/ 246578 h 1014974"/>
            <a:gd name="connsiteX94" fmla="*/ 730223 w 1152294"/>
            <a:gd name="connsiteY94" fmla="*/ 230709 h 1014974"/>
            <a:gd name="connsiteX95" fmla="*/ 619987 w 1152294"/>
            <a:gd name="connsiteY95" fmla="*/ 222191 h 1014974"/>
            <a:gd name="connsiteX96" fmla="*/ 633862 w 1152294"/>
            <a:gd name="connsiteY96" fmla="*/ 230835 h 1014974"/>
            <a:gd name="connsiteX97" fmla="*/ 640169 w 1152294"/>
            <a:gd name="connsiteY97" fmla="*/ 262942 h 1014974"/>
            <a:gd name="connsiteX98" fmla="*/ 632601 w 1152294"/>
            <a:gd name="connsiteY98" fmla="*/ 274056 h 1014974"/>
            <a:gd name="connsiteX99" fmla="*/ 628817 w 1152294"/>
            <a:gd name="connsiteY99" fmla="*/ 275290 h 1014974"/>
            <a:gd name="connsiteX100" fmla="*/ 618726 w 1152294"/>
            <a:gd name="connsiteY100" fmla="*/ 266646 h 1014974"/>
            <a:gd name="connsiteX101" fmla="*/ 617464 w 1152294"/>
            <a:gd name="connsiteY101" fmla="*/ 258002 h 1014974"/>
            <a:gd name="connsiteX102" fmla="*/ 490065 w 1152294"/>
            <a:gd name="connsiteY102" fmla="*/ 376549 h 1014974"/>
            <a:gd name="connsiteX103" fmla="*/ 485020 w 1152294"/>
            <a:gd name="connsiteY103" fmla="*/ 377784 h 1014974"/>
            <a:gd name="connsiteX104" fmla="*/ 474929 w 1152294"/>
            <a:gd name="connsiteY104" fmla="*/ 371610 h 1014974"/>
            <a:gd name="connsiteX105" fmla="*/ 481236 w 1152294"/>
            <a:gd name="connsiteY105" fmla="*/ 358026 h 1014974"/>
            <a:gd name="connsiteX106" fmla="*/ 598544 w 1152294"/>
            <a:gd name="connsiteY106" fmla="*/ 246889 h 1014974"/>
            <a:gd name="connsiteX107" fmla="*/ 590976 w 1152294"/>
            <a:gd name="connsiteY107" fmla="*/ 248124 h 1014974"/>
            <a:gd name="connsiteX108" fmla="*/ 578362 w 1152294"/>
            <a:gd name="connsiteY108" fmla="*/ 240714 h 1014974"/>
            <a:gd name="connsiteX109" fmla="*/ 587191 w 1152294"/>
            <a:gd name="connsiteY109" fmla="*/ 227131 h 1014974"/>
            <a:gd name="connsiteX110" fmla="*/ 300445 w 1152294"/>
            <a:gd name="connsiteY110" fmla="*/ 133538 h 1014974"/>
            <a:gd name="connsiteX111" fmla="*/ 300445 w 1152294"/>
            <a:gd name="connsiteY111" fmla="*/ 440551 h 1014974"/>
            <a:gd name="connsiteX112" fmla="*/ 410361 w 1152294"/>
            <a:gd name="connsiteY112" fmla="*/ 565353 h 1014974"/>
            <a:gd name="connsiteX113" fmla="*/ 401618 w 1152294"/>
            <a:gd name="connsiteY113" fmla="*/ 612778 h 1014974"/>
            <a:gd name="connsiteX114" fmla="*/ 1012401 w 1152294"/>
            <a:gd name="connsiteY114" fmla="*/ 612778 h 1014974"/>
            <a:gd name="connsiteX115" fmla="*/ 1053619 w 1152294"/>
            <a:gd name="connsiteY115" fmla="*/ 570345 h 1014974"/>
            <a:gd name="connsiteX116" fmla="*/ 1053619 w 1152294"/>
            <a:gd name="connsiteY116" fmla="*/ 133538 h 1014974"/>
            <a:gd name="connsiteX117" fmla="*/ 269219 w 1152294"/>
            <a:gd name="connsiteY117" fmla="*/ 32448 h 1014974"/>
            <a:gd name="connsiteX118" fmla="*/ 234246 w 1152294"/>
            <a:gd name="connsiteY118" fmla="*/ 67393 h 1014974"/>
            <a:gd name="connsiteX119" fmla="*/ 269219 w 1152294"/>
            <a:gd name="connsiteY119" fmla="*/ 102337 h 1014974"/>
            <a:gd name="connsiteX120" fmla="*/ 1084845 w 1152294"/>
            <a:gd name="connsiteY120" fmla="*/ 102337 h 1014974"/>
            <a:gd name="connsiteX121" fmla="*/ 1119819 w 1152294"/>
            <a:gd name="connsiteY121" fmla="*/ 67393 h 1014974"/>
            <a:gd name="connsiteX122" fmla="*/ 1084845 w 1152294"/>
            <a:gd name="connsiteY122" fmla="*/ 32448 h 1014974"/>
            <a:gd name="connsiteX123" fmla="*/ 269219 w 1152294"/>
            <a:gd name="connsiteY123" fmla="*/ 0 h 1014974"/>
            <a:gd name="connsiteX124" fmla="*/ 1084845 w 1152294"/>
            <a:gd name="connsiteY124" fmla="*/ 0 h 1014974"/>
            <a:gd name="connsiteX125" fmla="*/ 1152294 w 1152294"/>
            <a:gd name="connsiteY125" fmla="*/ 67393 h 1014974"/>
            <a:gd name="connsiteX126" fmla="*/ 1084845 w 1152294"/>
            <a:gd name="connsiteY126" fmla="*/ 133538 h 1014974"/>
            <a:gd name="connsiteX127" fmla="*/ 1084845 w 1152294"/>
            <a:gd name="connsiteY127" fmla="*/ 570345 h 1014974"/>
            <a:gd name="connsiteX128" fmla="*/ 1012401 w 1152294"/>
            <a:gd name="connsiteY128" fmla="*/ 643979 h 1014974"/>
            <a:gd name="connsiteX129" fmla="*/ 693894 w 1152294"/>
            <a:gd name="connsiteY129" fmla="*/ 643979 h 1014974"/>
            <a:gd name="connsiteX130" fmla="*/ 693894 w 1152294"/>
            <a:gd name="connsiteY130" fmla="*/ 720108 h 1014974"/>
            <a:gd name="connsiteX131" fmla="*/ 710132 w 1152294"/>
            <a:gd name="connsiteY131" fmla="*/ 747565 h 1014974"/>
            <a:gd name="connsiteX132" fmla="*/ 678906 w 1152294"/>
            <a:gd name="connsiteY132" fmla="*/ 778765 h 1014974"/>
            <a:gd name="connsiteX133" fmla="*/ 646431 w 1152294"/>
            <a:gd name="connsiteY133" fmla="*/ 747565 h 1014974"/>
            <a:gd name="connsiteX134" fmla="*/ 662668 w 1152294"/>
            <a:gd name="connsiteY134" fmla="*/ 720108 h 1014974"/>
            <a:gd name="connsiteX135" fmla="*/ 662668 w 1152294"/>
            <a:gd name="connsiteY135" fmla="*/ 643979 h 1014974"/>
            <a:gd name="connsiteX136" fmla="*/ 381633 w 1152294"/>
            <a:gd name="connsiteY136" fmla="*/ 643979 h 1014974"/>
            <a:gd name="connsiteX137" fmla="*/ 285457 w 1152294"/>
            <a:gd name="connsiteY137" fmla="*/ 690155 h 1014974"/>
            <a:gd name="connsiteX138" fmla="*/ 159303 w 1152294"/>
            <a:gd name="connsiteY138" fmla="*/ 565353 h 1014974"/>
            <a:gd name="connsiteX139" fmla="*/ 269219 w 1152294"/>
            <a:gd name="connsiteY139" fmla="*/ 440551 h 1014974"/>
            <a:gd name="connsiteX140" fmla="*/ 269219 w 1152294"/>
            <a:gd name="connsiteY140" fmla="*/ 133538 h 1014974"/>
            <a:gd name="connsiteX141" fmla="*/ 201771 w 1152294"/>
            <a:gd name="connsiteY141" fmla="*/ 67393 h 1014974"/>
            <a:gd name="connsiteX142" fmla="*/ 269219 w 1152294"/>
            <a:gd name="connsiteY142" fmla="*/ 0 h 10149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Lst>
          <a:rect l="l" t="t" r="r" b="b"/>
          <a:pathLst>
            <a:path w="1152294" h="1014974">
              <a:moveTo>
                <a:pt x="233457" y="917338"/>
              </a:moveTo>
              <a:cubicBezTo>
                <a:pt x="240323" y="917338"/>
                <a:pt x="246046" y="925248"/>
                <a:pt x="246046" y="933159"/>
              </a:cubicBezTo>
              <a:cubicBezTo>
                <a:pt x="246046" y="941069"/>
                <a:pt x="240323" y="948979"/>
                <a:pt x="233457" y="948979"/>
              </a:cubicBezTo>
              <a:cubicBezTo>
                <a:pt x="226591" y="948979"/>
                <a:pt x="219724" y="941069"/>
                <a:pt x="219724" y="933159"/>
              </a:cubicBezTo>
              <a:cubicBezTo>
                <a:pt x="219724" y="925248"/>
                <a:pt x="226591" y="917338"/>
                <a:pt x="233457" y="917338"/>
              </a:cubicBezTo>
              <a:close/>
              <a:moveTo>
                <a:pt x="233457" y="867902"/>
              </a:moveTo>
              <a:cubicBezTo>
                <a:pt x="240323" y="867902"/>
                <a:pt x="246046" y="875812"/>
                <a:pt x="246046" y="883723"/>
              </a:cubicBezTo>
              <a:cubicBezTo>
                <a:pt x="246046" y="891633"/>
                <a:pt x="240323" y="899543"/>
                <a:pt x="233457" y="899543"/>
              </a:cubicBezTo>
              <a:cubicBezTo>
                <a:pt x="226591" y="899543"/>
                <a:pt x="219724" y="891633"/>
                <a:pt x="219724" y="883723"/>
              </a:cubicBezTo>
              <a:cubicBezTo>
                <a:pt x="219724" y="875812"/>
                <a:pt x="226591" y="867902"/>
                <a:pt x="233457" y="867902"/>
              </a:cubicBezTo>
              <a:close/>
              <a:moveTo>
                <a:pt x="347304" y="762721"/>
              </a:moveTo>
              <a:lnTo>
                <a:pt x="316294" y="792398"/>
              </a:lnTo>
              <a:cubicBezTo>
                <a:pt x="311333" y="796107"/>
                <a:pt x="306371" y="798581"/>
                <a:pt x="302650" y="801054"/>
              </a:cubicBezTo>
              <a:lnTo>
                <a:pt x="302650" y="984060"/>
              </a:lnTo>
              <a:lnTo>
                <a:pt x="532119" y="984060"/>
              </a:lnTo>
              <a:cubicBezTo>
                <a:pt x="538321" y="984060"/>
                <a:pt x="543282" y="977878"/>
                <a:pt x="543282" y="971695"/>
              </a:cubicBezTo>
              <a:lnTo>
                <a:pt x="543282" y="892557"/>
              </a:lnTo>
              <a:cubicBezTo>
                <a:pt x="543282" y="820838"/>
                <a:pt x="484985" y="762721"/>
                <a:pt x="411803" y="762721"/>
              </a:cubicBezTo>
              <a:close/>
              <a:moveTo>
                <a:pt x="162488" y="762721"/>
              </a:moveTo>
              <a:cubicBezTo>
                <a:pt x="90547" y="762721"/>
                <a:pt x="32250" y="820838"/>
                <a:pt x="32250" y="892557"/>
              </a:cubicBezTo>
              <a:lnTo>
                <a:pt x="32250" y="971695"/>
              </a:lnTo>
              <a:cubicBezTo>
                <a:pt x="32250" y="977878"/>
                <a:pt x="35971" y="984060"/>
                <a:pt x="43413" y="984060"/>
              </a:cubicBezTo>
              <a:lnTo>
                <a:pt x="270401" y="984060"/>
              </a:lnTo>
              <a:lnTo>
                <a:pt x="270401" y="799817"/>
              </a:lnTo>
              <a:cubicBezTo>
                <a:pt x="266680" y="797344"/>
                <a:pt x="262958" y="796107"/>
                <a:pt x="259237" y="792398"/>
              </a:cubicBezTo>
              <a:lnTo>
                <a:pt x="226988" y="762721"/>
              </a:lnTo>
              <a:close/>
              <a:moveTo>
                <a:pt x="162488" y="730571"/>
              </a:moveTo>
              <a:lnTo>
                <a:pt x="193498" y="730571"/>
              </a:lnTo>
              <a:lnTo>
                <a:pt x="382034" y="730571"/>
              </a:lnTo>
              <a:lnTo>
                <a:pt x="411803" y="730571"/>
              </a:lnTo>
              <a:cubicBezTo>
                <a:pt x="502350" y="730571"/>
                <a:pt x="575532" y="803527"/>
                <a:pt x="575532" y="892557"/>
              </a:cubicBezTo>
              <a:lnTo>
                <a:pt x="575532" y="971695"/>
              </a:lnTo>
              <a:cubicBezTo>
                <a:pt x="575532" y="996426"/>
                <a:pt x="555686" y="1014974"/>
                <a:pt x="532119" y="1014974"/>
              </a:cubicBezTo>
              <a:lnTo>
                <a:pt x="43413" y="1014974"/>
              </a:lnTo>
              <a:cubicBezTo>
                <a:pt x="18606" y="1014974"/>
                <a:pt x="0" y="996426"/>
                <a:pt x="0" y="971695"/>
              </a:cubicBezTo>
              <a:lnTo>
                <a:pt x="0" y="892557"/>
              </a:lnTo>
              <a:cubicBezTo>
                <a:pt x="0" y="803527"/>
                <a:pt x="73182" y="730571"/>
                <a:pt x="162488" y="730571"/>
              </a:cubicBezTo>
              <a:close/>
              <a:moveTo>
                <a:pt x="285457" y="470504"/>
              </a:moveTo>
              <a:cubicBezTo>
                <a:pt x="234246" y="470504"/>
                <a:pt x="191778" y="512936"/>
                <a:pt x="191778" y="565353"/>
              </a:cubicBezTo>
              <a:cubicBezTo>
                <a:pt x="191778" y="616522"/>
                <a:pt x="234246" y="657707"/>
                <a:pt x="285457" y="657707"/>
              </a:cubicBezTo>
              <a:cubicBezTo>
                <a:pt x="336667" y="657707"/>
                <a:pt x="379135" y="616522"/>
                <a:pt x="379135" y="565353"/>
              </a:cubicBezTo>
              <a:cubicBezTo>
                <a:pt x="379135" y="512936"/>
                <a:pt x="336667" y="470504"/>
                <a:pt x="285457" y="470504"/>
              </a:cubicBezTo>
              <a:close/>
              <a:moveTo>
                <a:pt x="730115" y="439444"/>
              </a:moveTo>
              <a:lnTo>
                <a:pt x="828682" y="439444"/>
              </a:lnTo>
              <a:cubicBezTo>
                <a:pt x="837306" y="439444"/>
                <a:pt x="844699" y="447050"/>
                <a:pt x="844699" y="455923"/>
              </a:cubicBezTo>
              <a:cubicBezTo>
                <a:pt x="844699" y="464797"/>
                <a:pt x="837306" y="471135"/>
                <a:pt x="828682" y="471135"/>
              </a:cubicBezTo>
              <a:lnTo>
                <a:pt x="730115" y="471135"/>
              </a:lnTo>
              <a:cubicBezTo>
                <a:pt x="720258" y="471135"/>
                <a:pt x="714098" y="464797"/>
                <a:pt x="714098" y="455923"/>
              </a:cubicBezTo>
              <a:cubicBezTo>
                <a:pt x="714098" y="447050"/>
                <a:pt x="720258" y="439444"/>
                <a:pt x="730115" y="439444"/>
              </a:cubicBezTo>
              <a:close/>
              <a:moveTo>
                <a:pt x="730223" y="368032"/>
              </a:moveTo>
              <a:lnTo>
                <a:pt x="967135" y="368032"/>
              </a:lnTo>
              <a:cubicBezTo>
                <a:pt x="974577" y="368032"/>
                <a:pt x="982020" y="375356"/>
                <a:pt x="982020" y="383901"/>
              </a:cubicBezTo>
              <a:cubicBezTo>
                <a:pt x="982020" y="393667"/>
                <a:pt x="974577" y="399770"/>
                <a:pt x="967135" y="399770"/>
              </a:cubicBezTo>
              <a:lnTo>
                <a:pt x="730223" y="399770"/>
              </a:lnTo>
              <a:cubicBezTo>
                <a:pt x="720300" y="399770"/>
                <a:pt x="714098" y="393667"/>
                <a:pt x="714098" y="383901"/>
              </a:cubicBezTo>
              <a:cubicBezTo>
                <a:pt x="714098" y="375356"/>
                <a:pt x="720300" y="368032"/>
                <a:pt x="730223" y="368032"/>
              </a:cubicBezTo>
              <a:close/>
              <a:moveTo>
                <a:pt x="613109" y="318598"/>
              </a:moveTo>
              <a:lnTo>
                <a:pt x="655088" y="318598"/>
              </a:lnTo>
              <a:cubicBezTo>
                <a:pt x="661261" y="318598"/>
                <a:pt x="666200" y="323578"/>
                <a:pt x="666200" y="329804"/>
              </a:cubicBezTo>
              <a:lnTo>
                <a:pt x="666200" y="472989"/>
              </a:lnTo>
              <a:lnTo>
                <a:pt x="674843" y="472989"/>
              </a:lnTo>
              <a:cubicBezTo>
                <a:pt x="683485" y="472989"/>
                <a:pt x="690893" y="479214"/>
                <a:pt x="690893" y="487930"/>
              </a:cubicBezTo>
              <a:cubicBezTo>
                <a:pt x="690893" y="496645"/>
                <a:pt x="683485" y="504116"/>
                <a:pt x="674843" y="504116"/>
              </a:cubicBezTo>
              <a:lnTo>
                <a:pt x="439021" y="504116"/>
              </a:lnTo>
              <a:cubicBezTo>
                <a:pt x="430378" y="504116"/>
                <a:pt x="422970" y="496645"/>
                <a:pt x="422970" y="487930"/>
              </a:cubicBezTo>
              <a:cubicBezTo>
                <a:pt x="422970" y="479214"/>
                <a:pt x="430378" y="472989"/>
                <a:pt x="439021" y="472989"/>
              </a:cubicBezTo>
              <a:lnTo>
                <a:pt x="447663" y="472989"/>
              </a:lnTo>
              <a:lnTo>
                <a:pt x="447663" y="430656"/>
              </a:lnTo>
              <a:cubicBezTo>
                <a:pt x="447663" y="425675"/>
                <a:pt x="451367" y="420695"/>
                <a:pt x="457541" y="420695"/>
              </a:cubicBezTo>
              <a:lnTo>
                <a:pt x="499520" y="420695"/>
              </a:lnTo>
              <a:cubicBezTo>
                <a:pt x="505693" y="420695"/>
                <a:pt x="510632" y="425675"/>
                <a:pt x="510632" y="430656"/>
              </a:cubicBezTo>
              <a:lnTo>
                <a:pt x="510632" y="472989"/>
              </a:lnTo>
              <a:lnTo>
                <a:pt x="525448" y="472989"/>
              </a:lnTo>
              <a:lnTo>
                <a:pt x="525448" y="397038"/>
              </a:lnTo>
              <a:cubicBezTo>
                <a:pt x="525448" y="390813"/>
                <a:pt x="529152" y="387078"/>
                <a:pt x="535325" y="387078"/>
              </a:cubicBezTo>
              <a:lnTo>
                <a:pt x="577304" y="387078"/>
              </a:lnTo>
              <a:cubicBezTo>
                <a:pt x="583477" y="387078"/>
                <a:pt x="588416" y="390813"/>
                <a:pt x="588416" y="397038"/>
              </a:cubicBezTo>
              <a:lnTo>
                <a:pt x="588416" y="472989"/>
              </a:lnTo>
              <a:lnTo>
                <a:pt x="603232" y="472989"/>
              </a:lnTo>
              <a:lnTo>
                <a:pt x="603232" y="329804"/>
              </a:lnTo>
              <a:cubicBezTo>
                <a:pt x="603232" y="323578"/>
                <a:pt x="606936" y="318598"/>
                <a:pt x="613109" y="318598"/>
              </a:cubicBezTo>
              <a:close/>
              <a:moveTo>
                <a:pt x="724818" y="302117"/>
              </a:moveTo>
              <a:lnTo>
                <a:pt x="894393" y="302117"/>
              </a:lnTo>
              <a:cubicBezTo>
                <a:pt x="903121" y="302117"/>
                <a:pt x="910602" y="308455"/>
                <a:pt x="910602" y="318596"/>
              </a:cubicBezTo>
              <a:cubicBezTo>
                <a:pt x="910602" y="327470"/>
                <a:pt x="903121" y="333808"/>
                <a:pt x="894393" y="333808"/>
              </a:cubicBezTo>
              <a:lnTo>
                <a:pt x="724818" y="333808"/>
              </a:lnTo>
              <a:cubicBezTo>
                <a:pt x="716090" y="333808"/>
                <a:pt x="708609" y="327470"/>
                <a:pt x="708609" y="318596"/>
              </a:cubicBezTo>
              <a:cubicBezTo>
                <a:pt x="708609" y="308455"/>
                <a:pt x="716090" y="302117"/>
                <a:pt x="724818" y="302117"/>
              </a:cubicBezTo>
              <a:close/>
              <a:moveTo>
                <a:pt x="730223" y="230709"/>
              </a:moveTo>
              <a:lnTo>
                <a:pt x="967135" y="230709"/>
              </a:lnTo>
              <a:cubicBezTo>
                <a:pt x="974577" y="230709"/>
                <a:pt x="982020" y="238033"/>
                <a:pt x="982020" y="246578"/>
              </a:cubicBezTo>
              <a:cubicBezTo>
                <a:pt x="982020" y="255123"/>
                <a:pt x="974577" y="262447"/>
                <a:pt x="967135" y="262447"/>
              </a:cubicBezTo>
              <a:lnTo>
                <a:pt x="730223" y="262447"/>
              </a:lnTo>
              <a:cubicBezTo>
                <a:pt x="720300" y="262447"/>
                <a:pt x="714098" y="255123"/>
                <a:pt x="714098" y="246578"/>
              </a:cubicBezTo>
              <a:cubicBezTo>
                <a:pt x="714098" y="238033"/>
                <a:pt x="720300" y="230709"/>
                <a:pt x="730223" y="230709"/>
              </a:cubicBezTo>
              <a:close/>
              <a:moveTo>
                <a:pt x="619987" y="222191"/>
              </a:moveTo>
              <a:cubicBezTo>
                <a:pt x="626294" y="219722"/>
                <a:pt x="632601" y="224661"/>
                <a:pt x="633862" y="230835"/>
              </a:cubicBezTo>
              <a:lnTo>
                <a:pt x="640169" y="262942"/>
              </a:lnTo>
              <a:cubicBezTo>
                <a:pt x="641431" y="267881"/>
                <a:pt x="637646" y="274056"/>
                <a:pt x="632601" y="274056"/>
              </a:cubicBezTo>
              <a:cubicBezTo>
                <a:pt x="631340" y="275290"/>
                <a:pt x="630078" y="275290"/>
                <a:pt x="628817" y="275290"/>
              </a:cubicBezTo>
              <a:cubicBezTo>
                <a:pt x="623771" y="275290"/>
                <a:pt x="619987" y="271586"/>
                <a:pt x="618726" y="266646"/>
              </a:cubicBezTo>
              <a:lnTo>
                <a:pt x="617464" y="258002"/>
              </a:lnTo>
              <a:cubicBezTo>
                <a:pt x="582146" y="312336"/>
                <a:pt x="536736" y="355556"/>
                <a:pt x="490065" y="376549"/>
              </a:cubicBezTo>
              <a:cubicBezTo>
                <a:pt x="488804" y="377784"/>
                <a:pt x="487543" y="377784"/>
                <a:pt x="485020" y="377784"/>
              </a:cubicBezTo>
              <a:cubicBezTo>
                <a:pt x="481236" y="377784"/>
                <a:pt x="477452" y="375314"/>
                <a:pt x="474929" y="371610"/>
              </a:cubicBezTo>
              <a:cubicBezTo>
                <a:pt x="472406" y="366670"/>
                <a:pt x="474929" y="360496"/>
                <a:pt x="481236" y="358026"/>
              </a:cubicBezTo>
              <a:cubicBezTo>
                <a:pt x="524122" y="338268"/>
                <a:pt x="567009" y="297518"/>
                <a:pt x="598544" y="246889"/>
              </a:cubicBezTo>
              <a:lnTo>
                <a:pt x="590976" y="248124"/>
              </a:lnTo>
              <a:cubicBezTo>
                <a:pt x="585930" y="249358"/>
                <a:pt x="579623" y="245654"/>
                <a:pt x="578362" y="240714"/>
              </a:cubicBezTo>
              <a:cubicBezTo>
                <a:pt x="577100" y="234540"/>
                <a:pt x="580884" y="229601"/>
                <a:pt x="587191" y="227131"/>
              </a:cubicBezTo>
              <a:close/>
              <a:moveTo>
                <a:pt x="300445" y="133538"/>
              </a:moveTo>
              <a:lnTo>
                <a:pt x="300445" y="440551"/>
              </a:lnTo>
              <a:cubicBezTo>
                <a:pt x="362897" y="448039"/>
                <a:pt x="410361" y="500456"/>
                <a:pt x="410361" y="565353"/>
              </a:cubicBezTo>
              <a:cubicBezTo>
                <a:pt x="410361" y="581577"/>
                <a:pt x="407863" y="597802"/>
                <a:pt x="401618" y="612778"/>
              </a:cubicBezTo>
              <a:lnTo>
                <a:pt x="1012401" y="612778"/>
              </a:lnTo>
              <a:cubicBezTo>
                <a:pt x="1034884" y="612778"/>
                <a:pt x="1053619" y="594058"/>
                <a:pt x="1053619" y="570345"/>
              </a:cubicBezTo>
              <a:lnTo>
                <a:pt x="1053619" y="133538"/>
              </a:lnTo>
              <a:close/>
              <a:moveTo>
                <a:pt x="269219" y="32448"/>
              </a:moveTo>
              <a:cubicBezTo>
                <a:pt x="250483" y="32448"/>
                <a:pt x="234246" y="47425"/>
                <a:pt x="234246" y="67393"/>
              </a:cubicBezTo>
              <a:cubicBezTo>
                <a:pt x="234246" y="86113"/>
                <a:pt x="250483" y="102337"/>
                <a:pt x="269219" y="102337"/>
              </a:cubicBezTo>
              <a:lnTo>
                <a:pt x="1084845" y="102337"/>
              </a:lnTo>
              <a:cubicBezTo>
                <a:pt x="1104830" y="102337"/>
                <a:pt x="1119819" y="86113"/>
                <a:pt x="1119819" y="67393"/>
              </a:cubicBezTo>
              <a:cubicBezTo>
                <a:pt x="1119819" y="47425"/>
                <a:pt x="1104830" y="32448"/>
                <a:pt x="1084845" y="32448"/>
              </a:cubicBezTo>
              <a:close/>
              <a:moveTo>
                <a:pt x="269219" y="0"/>
              </a:moveTo>
              <a:lnTo>
                <a:pt x="1084845" y="0"/>
              </a:lnTo>
              <a:cubicBezTo>
                <a:pt x="1122317" y="0"/>
                <a:pt x="1152294" y="29952"/>
                <a:pt x="1152294" y="67393"/>
              </a:cubicBezTo>
              <a:cubicBezTo>
                <a:pt x="1152294" y="103585"/>
                <a:pt x="1122317" y="133538"/>
                <a:pt x="1084845" y="133538"/>
              </a:cubicBezTo>
              <a:lnTo>
                <a:pt x="1084845" y="570345"/>
              </a:lnTo>
              <a:cubicBezTo>
                <a:pt x="1084845" y="611530"/>
                <a:pt x="1052370" y="643979"/>
                <a:pt x="1012401" y="643979"/>
              </a:cubicBezTo>
              <a:lnTo>
                <a:pt x="693894" y="643979"/>
              </a:lnTo>
              <a:lnTo>
                <a:pt x="693894" y="720108"/>
              </a:lnTo>
              <a:cubicBezTo>
                <a:pt x="703887" y="725100"/>
                <a:pt x="710132" y="735084"/>
                <a:pt x="710132" y="747565"/>
              </a:cubicBezTo>
              <a:cubicBezTo>
                <a:pt x="710132" y="765037"/>
                <a:pt x="696392" y="778765"/>
                <a:pt x="678906" y="778765"/>
              </a:cubicBezTo>
              <a:cubicBezTo>
                <a:pt x="660170" y="778765"/>
                <a:pt x="646431" y="765037"/>
                <a:pt x="646431" y="747565"/>
              </a:cubicBezTo>
              <a:cubicBezTo>
                <a:pt x="646431" y="735084"/>
                <a:pt x="652676" y="725100"/>
                <a:pt x="662668" y="720108"/>
              </a:cubicBezTo>
              <a:lnTo>
                <a:pt x="662668" y="643979"/>
              </a:lnTo>
              <a:lnTo>
                <a:pt x="381633" y="643979"/>
              </a:lnTo>
              <a:cubicBezTo>
                <a:pt x="359150" y="672683"/>
                <a:pt x="324177" y="690155"/>
                <a:pt x="285457" y="690155"/>
              </a:cubicBezTo>
              <a:cubicBezTo>
                <a:pt x="215510" y="690155"/>
                <a:pt x="159303" y="633994"/>
                <a:pt x="159303" y="565353"/>
              </a:cubicBezTo>
              <a:cubicBezTo>
                <a:pt x="159303" y="500456"/>
                <a:pt x="208016" y="448039"/>
                <a:pt x="269219" y="440551"/>
              </a:cubicBezTo>
              <a:lnTo>
                <a:pt x="269219" y="133538"/>
              </a:lnTo>
              <a:cubicBezTo>
                <a:pt x="231748" y="133538"/>
                <a:pt x="201771" y="103585"/>
                <a:pt x="201771" y="67393"/>
              </a:cubicBezTo>
              <a:cubicBezTo>
                <a:pt x="201771" y="29952"/>
                <a:pt x="232997" y="0"/>
                <a:pt x="269219" y="0"/>
              </a:cubicBezTo>
              <a:close/>
            </a:path>
          </a:pathLst>
        </a:custGeom>
        <a:solidFill>
          <a:schemeClr val="tx1"/>
        </a:solidFill>
        <a:ln>
          <a:noFill/>
        </a:ln>
        <a:effectLst/>
      </xdr:spPr>
      <xdr:txBody>
        <a:bodyPr wrap="square" anchor="ctr">
          <a:no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sz="3599">
            <a:solidFill>
              <a:sysClr val="windowText" lastClr="000000"/>
            </a:solidFill>
            <a:latin typeface="Poppins" pitchFamily="2" charset="77"/>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3:G43"/>
  <sheetViews>
    <sheetView showGridLines="0" zoomScale="55" zoomScaleNormal="55" workbookViewId="0">
      <selection activeCell="D10" sqref="D10:F10"/>
    </sheetView>
  </sheetViews>
  <sheetFormatPr defaultColWidth="8.85546875" defaultRowHeight="15" x14ac:dyDescent="0.25"/>
  <cols>
    <col min="1" max="1" width="1.5703125" style="5" customWidth="1"/>
    <col min="2" max="2" width="0" style="5" hidden="1" customWidth="1"/>
    <col min="3" max="3" width="104.7109375" style="5" customWidth="1"/>
    <col min="4" max="4" width="38.7109375" style="5" customWidth="1"/>
    <col min="5" max="5" width="9.85546875" style="5" customWidth="1"/>
    <col min="6" max="6" width="42.28515625" style="5" customWidth="1"/>
    <col min="7" max="7" width="5" style="5" customWidth="1"/>
    <col min="8" max="16384" width="8.85546875" style="5"/>
  </cols>
  <sheetData>
    <row r="3" spans="3:7" ht="34.5" thickBot="1" x14ac:dyDescent="0.3">
      <c r="C3" s="88" t="s">
        <v>27</v>
      </c>
      <c r="D3" s="88"/>
      <c r="E3" s="88"/>
      <c r="F3" s="88"/>
      <c r="G3" s="88"/>
    </row>
    <row r="4" spans="3:7" ht="15.75" thickTop="1" x14ac:dyDescent="0.25">
      <c r="C4" s="89"/>
      <c r="D4" s="89"/>
      <c r="E4" s="89"/>
      <c r="F4" s="89"/>
      <c r="G4" s="89"/>
    </row>
    <row r="5" spans="3:7" ht="21" x14ac:dyDescent="0.25">
      <c r="C5" s="90" t="s">
        <v>28</v>
      </c>
      <c r="D5" s="89"/>
      <c r="E5" s="89"/>
      <c r="F5" s="89"/>
      <c r="G5" s="89"/>
    </row>
    <row r="6" spans="3:7" x14ac:dyDescent="0.25">
      <c r="C6" s="89"/>
      <c r="D6" s="89"/>
      <c r="E6" s="89"/>
      <c r="F6" s="89"/>
      <c r="G6" s="89"/>
    </row>
    <row r="7" spans="3:7" ht="15.75" thickBot="1" x14ac:dyDescent="0.3">
      <c r="C7" s="89"/>
      <c r="D7" s="89"/>
      <c r="E7" s="89"/>
      <c r="F7" s="89"/>
      <c r="G7" s="89"/>
    </row>
    <row r="8" spans="3:7" ht="55.5" customHeight="1" thickBot="1" x14ac:dyDescent="0.3">
      <c r="C8" s="91" t="s">
        <v>40</v>
      </c>
      <c r="D8" s="58" t="s">
        <v>167</v>
      </c>
      <c r="E8" s="59"/>
      <c r="F8" s="60"/>
      <c r="G8" s="89"/>
    </row>
    <row r="9" spans="3:7" ht="17.25" customHeight="1" x14ac:dyDescent="0.25">
      <c r="C9" s="92"/>
      <c r="D9" s="89"/>
      <c r="E9" s="89"/>
      <c r="F9" s="89"/>
      <c r="G9" s="89"/>
    </row>
    <row r="10" spans="3:7" ht="54" customHeight="1" x14ac:dyDescent="0.25">
      <c r="C10" s="91" t="s">
        <v>41</v>
      </c>
      <c r="D10" s="61"/>
      <c r="E10" s="61"/>
      <c r="F10" s="61"/>
      <c r="G10" s="89"/>
    </row>
    <row r="11" spans="3:7" ht="17.25" customHeight="1" x14ac:dyDescent="0.25">
      <c r="C11" s="92"/>
      <c r="D11" s="89"/>
      <c r="E11" s="89"/>
      <c r="F11" s="89"/>
      <c r="G11" s="89"/>
    </row>
    <row r="12" spans="3:7" ht="74.25" customHeight="1" x14ac:dyDescent="0.25">
      <c r="C12" s="91" t="s">
        <v>57</v>
      </c>
      <c r="D12" s="62"/>
      <c r="E12" s="62"/>
      <c r="F12" s="62"/>
      <c r="G12" s="89"/>
    </row>
    <row r="13" spans="3:7" x14ac:dyDescent="0.25">
      <c r="C13" s="89"/>
      <c r="D13" s="89"/>
      <c r="E13" s="89"/>
      <c r="F13" s="89"/>
      <c r="G13" s="89"/>
    </row>
    <row r="14" spans="3:7" ht="17.25" customHeight="1" x14ac:dyDescent="0.25">
      <c r="C14" s="89"/>
      <c r="D14" s="89"/>
      <c r="E14" s="89"/>
      <c r="F14" s="89"/>
      <c r="G14" s="89"/>
    </row>
    <row r="15" spans="3:7" x14ac:dyDescent="0.25">
      <c r="C15" s="89"/>
      <c r="D15" s="89"/>
      <c r="E15" s="89"/>
      <c r="F15" s="89"/>
      <c r="G15" s="89"/>
    </row>
    <row r="16" spans="3:7" ht="25.15" customHeight="1" x14ac:dyDescent="0.25">
      <c r="C16" s="93" t="s">
        <v>0</v>
      </c>
      <c r="D16" s="93" t="s">
        <v>1</v>
      </c>
      <c r="E16" s="89"/>
      <c r="F16" s="89"/>
      <c r="G16" s="89"/>
    </row>
    <row r="17" spans="3:7" ht="25.15" customHeight="1" x14ac:dyDescent="0.25">
      <c r="C17" s="93"/>
      <c r="D17" s="93"/>
      <c r="E17" s="89"/>
      <c r="F17" s="89"/>
      <c r="G17" s="89"/>
    </row>
    <row r="18" spans="3:7" s="6" customFormat="1" ht="25.15" customHeight="1" x14ac:dyDescent="0.25">
      <c r="C18" s="11" t="str">
        <f>IF($D$8='Back up'!B3,'Back up'!C3,IF(Input!$D$8='Back up'!B4,'Back up'!C4,IF(Input!$D$8='Back up'!B5,'Back up'!C5,IF($D$8='Back up'!B6,'Back up'!C6,IF(Input!$D$8='Back up'!B7,'Back up'!C7,IF(Input!$D$8='Back up'!B8,'Back up'!C8,IF($D$8='Back up'!B9,'Back up'!C9,IF(Input!$D$8='Back up'!B10,'Back up'!C10,IF(Input!$D$8='Back up'!B11,'Back up'!C11,IF(Input!$D$8='Back up'!B12,'Back up'!C12,IF(Input!$D$8='Back up'!B13,'Back up'!C13,IF($D$8='Back up'!B14,'Back up'!C14,IF(Input!$D$8='Back up'!B15,'Back up'!C15,IF(Input!$D$8='Back up'!B16,'Back up'!C16,IF(Input!$D$8='Back up'!B17,'Back up'!C17,IF(Input!$D$8='Back up'!B18,'Back up'!C18,IF(Input!$D$8='Back up'!B19,'Back up'!C19,IF(Input!$D$8='Back up'!B20,'Back up'!C20,IF(Input!$D$8='Back up'!B21,'Back up'!C21,IF(Input!$D$8='Back up'!B22,'Back up'!C22,IF(Input!$D$8='Back up'!B23,'Back up'!C23,IF(Input!$D$8='Back up'!B24,'Back up'!C24,IF(Input!$D$8='Back up'!B25,'Back up'!C25,IF(Input!$D$8='Back up'!B26,'Back up'!C26,IF(Input!$D$8='Back up'!B27,'Back up'!C27,IF(Input!$D$8='Back up'!B28,'Back up'!C28,IF(Input!$D$8='Back up'!B29,'Back up'!C29,IF(Input!$D$8='Back up'!B30,'Back up'!C30,IF(Input!$D$8='Back up'!B31,'Back up'!C31,IF(Input!$D$8='Back up'!B32,'Back up'!C32,IF(Input!$D$8='Back up'!B33,'Back up'!C33,IF(Input!$D$8='Back up'!B34,'Back up'!C34,IF(Input!$D$8='Back up'!B35,'Back up'!C35,IF(Input!$D$8='Back up'!B36,'Back up'!C36,IF(Input!$D$8='Back up'!B37,'Back up'!C37,IF(Input!$D$8='Back up'!B38,'Back up'!C38,IF(Input!$D$8='Back up'!B39,'Back up'!C39,IF(Input!$D$8='Back up'!B40,'Back up'!C40,IF(Input!$D$8='Back up'!B41,'Back up'!C41,IF(Input!$D$8='Back up'!B42,'Back up'!C42,IF(Input!$D$8='Back up'!B43,'Back up'!C43,IF(Input!$D$8='Back up'!B44,'Back up'!C44,IF(Input!$D$8='Back up'!B45,'Back up'!C45,IF(Input!$D$8='Back up'!B46,'Back up'!C46,IF(Input!$D$8='Back up'!B47,'Back up'!C47,IF(Input!$D$8='Back up'!B48,'Back up'!C48))))))))))))))))))))))))))))))))))))))))))))))</f>
        <v>Number of Customers         گاہکوں کی تعداد</v>
      </c>
      <c r="D18" s="3"/>
      <c r="E18" s="94"/>
      <c r="F18" s="95"/>
      <c r="G18" s="95"/>
    </row>
    <row r="19" spans="3:7" s="6" customFormat="1" ht="25.15" customHeight="1" x14ac:dyDescent="0.25">
      <c r="C19" s="11" t="str">
        <f>IF(Input!$D$8='Back up'!B3,'Back up'!D3,IF($D$8='Back up'!B4,'Back up'!D4,IF(Input!$D$8='Back up'!B5,'Back up'!D5,IF(Input!$D$8='Back up'!B6,'Back up'!D6,IF($D$8='Back up'!B7,'Back up'!D7,IF(Input!$D$8='Back up'!B8,'Back up'!D8,IF(Input!$D$8='Back up'!B9,'Back up'!D9,IF($D$8='Back up'!B10,'Back up'!D10,IF(Input!$D$8='Back up'!B11,'Back up'!D11,IF(Input!$D$8='Back up'!B12,'Back up'!D12,IF(Input!$D$8='Back up'!B13,'Back up'!D13,IF(Input!$D$8='Back up'!B14,'Back up'!D14,IF($D$8='Back up'!B15,'Back up'!D15,IF(Input!$D$8='Back up'!B16,'Back up'!D16,IF(Input!$D$8='Back up'!B17,'Back up'!D17,IF(Input!$D$8='Back up'!B18,'Back up'!D18,IF(Input!$D$8='Back up'!B19,'Back up'!D19,IF(Input!$D$8='Back up'!B20,'Back up'!D20,IF(Input!$D$8='Back up'!B21,'Back up'!D21,IF(Input!$D$8='Back up'!B22,'Back up'!D22,IF(Input!$D$8='Back up'!B23,'Back up'!D23,IF(Input!$D$8='Back up'!B24,'Back up'!D24,IF(Input!$D$8='Back up'!B25,'Back up'!D25,IF(Input!$D$8='Back up'!B26,'Back up'!D26,IF(Input!$D$8='Back up'!B27,'Back up'!D27,IF(Input!$D$8='Back up'!B28,'Back up'!D28,IF(Input!$D$8='Back up'!B29,'Back up'!D29,IF(Input!$D$8='Back up'!B30,'Back up'!D30,IF(Input!$D$8='Back up'!B31,'Back up'!D31,IF(Input!$D$8='Back up'!B32,'Back up'!D32,IF(Input!$D$8='Back up'!B33,'Back up'!D33,IF(Input!$D$8='Back up'!B34,'Back up'!D34,IF(Input!$D$8='Back up'!B35,'Back up'!D35,IF(Input!$D$8='Back up'!B36,'Back up'!D36,IF(Input!$D$8='Back up'!B37,'Back up'!D37,IF(Input!$D$8='Back up'!B38,'Back up'!D38,IF(Input!$D$8='Back up'!B39,'Back up'!D39,IF(Input!$D$8='Back up'!B40,'Back up'!D40,IF(Input!$D$8='Back up'!B41,'Back up'!D41,IF(Input!$D$8='Back up'!B42,'Back up'!D42,IF(Input!$D$8='Back up'!B43,'Back up'!D43,IF(Input!$D$8='Back up'!B44,'Back up'!D44,IF(Input!$D$8='Back up'!B45,'Back up'!D45,IF(Input!$D$8='Back up'!B46,'Back up'!D46,IF(Input!$D$8='Back up'!B47,'Back up'!D47,IF(Input!$D$8='Back up'!B48,'Back up'!D48,IF(Input!$D$8='Back up'!B49,'Back up'!D49)))))))))))))))))))))))))))))))))))))))))))))))</f>
        <v>Kg/Tons Purchased Per Customer کلو/ ٹن فی گاہک</v>
      </c>
      <c r="D19" s="3"/>
      <c r="E19" s="94"/>
      <c r="F19" s="95"/>
      <c r="G19" s="95"/>
    </row>
    <row r="20" spans="3:7" s="6" customFormat="1" ht="25.15" customHeight="1" x14ac:dyDescent="0.25">
      <c r="C20" s="11" t="str">
        <f>IF(Input!$D$8='Back up'!B3,'Back up'!E3,IF(Input!$D$8='Back up'!B4,'Back up'!E4,IF($D$8='Back up'!B5,'Back up'!E5,IF(Input!$D$8='Back up'!B6,'Back up'!E6,IF(Input!$D$8='Back up'!B7,'Back up'!E7,IF($D$8='Back up'!B8,'Back up'!E8,IF(Input!$D$8='Back up'!B9,'Back up'!E9,IF(Input!$D$8='Back up'!B10,'Back up'!E10,IF($D$8='Back up'!B11,'Back up'!E11,IF(Input!$D$8='Back up'!B12,'Back up'!E12,IF(Input!$D$8='Back up'!B13,'Back up'!E13,IF(Input!$D$8='Back up'!B14,'Back up'!E14,IF(Input!$D$8='Back up'!B15,'Back up'!E15,IF($D$8='Back up'!B16,'Back up'!E16,IF(Input!$D$8='Back up'!B17,'Back up'!E17,IF(Input!$D$8='Back up'!B18,'Back up'!E18,IF(Input!$D$8='Back up'!B19,'Back up'!E19,IF(Input!$D$8='Back up'!B20,'Back up'!E20,IF(Input!$D$8='Back up'!B21,'Back up'!E21,IF(Input!$D$8='Back up'!B22,'Back up'!E22,IF(Input!$D$8='Back up'!B23,'Back up'!E23,IF(Input!$D$8='Back up'!B24,'Back up'!E24,IF(Input!$D$8='Back up'!B25,'Back up'!E25,IF(Input!$D$8='Back up'!B26,'Back up'!E26,IF(Input!$D$8='Back up'!B27,'Back up'!E27,IF(Input!$D$8='Back up'!B28,'Back up'!E28,IF(Input!$D$8='Back up'!B29,'Back up'!E29,IF(Input!$D$8='Back up'!B30,'Back up'!E30,IF(Input!$D$8='Back up'!B31,'Back up'!E31,IF(Input!$D$8='Back up'!B32,'Back up'!E32,IF(Input!$D$8='Back up'!B33,'Back up'!E33,IF(Input!$D$8='Back up'!B34,'Back up'!E34,IF(Input!$D$8='Back up'!B35,'Back up'!E35,IF(Input!$D$8='Back up'!B36,'Back up'!E36,IF(Input!$D$8='Back up'!B37,'Back up'!E37,IF(Input!$D$8='Back up'!B38,'Back up'!E38,IF(Input!$D$8='Back up'!B39,'Back up'!E39,IF(Input!$D$8='Back up'!B40,'Back up'!E40,IF(Input!$D$8='Back up'!B41,'Back up'!E41,IF(Input!$D$8='Back up'!B42,'Back up'!E42,IF(Input!$D$8='Back up'!B43,'Back up'!E43,IF(Input!$D$8='Back up'!B44,'Back up'!E44,IF(Input!$D$8='Back up'!B45,'Back up'!E45,IF(Input!$D$8='Back up'!B46,'Back up'!E46,IF(Input!$D$8='Back up'!B47,'Back up'!E47,IF(Input!$D$8='Back up'!B48,'Back up'!E48,IF(Input!$D$8='Back up'!B49,'Back up'!E49,IF(Input!$D$8='Back up'!B50,'Back up'!E50))))))))))))))))))))))))))))))))))))))))))))))))</f>
        <v>Avg Price Per Kg/Ton            اوسط قیمت فی کلو / ٹن</v>
      </c>
      <c r="D20" s="44"/>
      <c r="E20" s="95"/>
      <c r="F20" s="95"/>
      <c r="G20" s="95"/>
    </row>
    <row r="21" spans="3:7" s="6" customFormat="1" ht="25.15" customHeight="1" x14ac:dyDescent="0.25">
      <c r="C21" s="11" t="s">
        <v>45</v>
      </c>
      <c r="D21" s="3"/>
      <c r="E21" s="95"/>
      <c r="F21" s="95"/>
      <c r="G21" s="95"/>
    </row>
    <row r="22" spans="3:7" s="6" customFormat="1" ht="25.15" customHeight="1" x14ac:dyDescent="0.25">
      <c r="C22" s="11" t="s">
        <v>44</v>
      </c>
      <c r="D22" s="4"/>
      <c r="E22" s="96"/>
      <c r="F22" s="95"/>
      <c r="G22" s="95"/>
    </row>
    <row r="23" spans="3:7" s="6" customFormat="1" ht="25.15" customHeight="1" x14ac:dyDescent="0.25">
      <c r="C23" s="12" t="s">
        <v>46</v>
      </c>
      <c r="D23" s="3"/>
      <c r="E23" s="94"/>
      <c r="F23" s="95"/>
      <c r="G23" s="95"/>
    </row>
    <row r="24" spans="3:7" s="6" customFormat="1" ht="25.15" customHeight="1" x14ac:dyDescent="0.25">
      <c r="C24" s="11" t="s">
        <v>43</v>
      </c>
      <c r="D24" s="44"/>
      <c r="E24" s="94"/>
      <c r="F24" s="95"/>
      <c r="G24" s="95"/>
    </row>
    <row r="25" spans="3:7" s="6" customFormat="1" ht="25.15" customHeight="1" x14ac:dyDescent="0.25">
      <c r="C25" s="12" t="s">
        <v>47</v>
      </c>
      <c r="D25" s="44"/>
      <c r="E25" s="94"/>
      <c r="F25" s="95"/>
      <c r="G25" s="95"/>
    </row>
    <row r="26" spans="3:7" s="6" customFormat="1" ht="25.15" customHeight="1" x14ac:dyDescent="0.25">
      <c r="C26" s="11" t="s">
        <v>42</v>
      </c>
      <c r="D26" s="44"/>
      <c r="E26" s="95"/>
      <c r="F26" s="95"/>
      <c r="G26" s="95"/>
    </row>
    <row r="27" spans="3:7" s="6" customFormat="1" ht="25.15" customHeight="1" x14ac:dyDescent="0.25">
      <c r="C27" s="11" t="s">
        <v>49</v>
      </c>
      <c r="D27" s="44"/>
      <c r="E27" s="95"/>
      <c r="F27" s="95"/>
      <c r="G27" s="95"/>
    </row>
    <row r="28" spans="3:7" s="6" customFormat="1" ht="25.15" customHeight="1" x14ac:dyDescent="0.25">
      <c r="C28" s="11" t="s">
        <v>48</v>
      </c>
      <c r="D28" s="44"/>
      <c r="E28" s="95"/>
      <c r="F28" s="95"/>
      <c r="G28" s="95"/>
    </row>
    <row r="29" spans="3:7" hidden="1" x14ac:dyDescent="0.25"/>
    <row r="30" spans="3:7" hidden="1" x14ac:dyDescent="0.25"/>
    <row r="31" spans="3:7" hidden="1" x14ac:dyDescent="0.25"/>
    <row r="32" spans="3:7" hidden="1" x14ac:dyDescent="0.25"/>
    <row r="33" spans="3:7" hidden="1" x14ac:dyDescent="0.25"/>
    <row r="34" spans="3:7" hidden="1" x14ac:dyDescent="0.25"/>
    <row r="35" spans="3:7" hidden="1" x14ac:dyDescent="0.25"/>
    <row r="36" spans="3:7" hidden="1" x14ac:dyDescent="0.25"/>
    <row r="37" spans="3:7" hidden="1" x14ac:dyDescent="0.25"/>
    <row r="38" spans="3:7" hidden="1" x14ac:dyDescent="0.25"/>
    <row r="39" spans="3:7" hidden="1" x14ac:dyDescent="0.25"/>
    <row r="40" spans="3:7" hidden="1" x14ac:dyDescent="0.25"/>
    <row r="41" spans="3:7" hidden="1" x14ac:dyDescent="0.25"/>
    <row r="42" spans="3:7" ht="16.5" customHeight="1" x14ac:dyDescent="0.25">
      <c r="C42" s="7"/>
      <c r="D42" s="8"/>
      <c r="E42" s="8"/>
      <c r="F42" s="7"/>
      <c r="G42" s="8"/>
    </row>
    <row r="43" spans="3:7" ht="30" hidden="1" customHeight="1" x14ac:dyDescent="0.25">
      <c r="C43" s="9" t="s">
        <v>14</v>
      </c>
      <c r="D43" s="10" t="e">
        <f>('Back up'!G57/'Back up'!D61)*100</f>
        <v>#DIV/0!</v>
      </c>
      <c r="E43" s="8"/>
      <c r="F43" s="7"/>
      <c r="G43" s="8"/>
    </row>
  </sheetData>
  <sheetProtection algorithmName="SHA-512" hashValue="V0Q6YtxMFpljJwnL/OhBY/WxARS2thu0bYhSy18HYl2nuI4t90u4t+CoDnK/zZbaxmsktvTckslHI93B7+xUcg==" saltValue="22+pKdcxHyZdBUP9u9fsdQ==" spinCount="100000" sheet="1" objects="1" scenarios="1" selectLockedCells="1"/>
  <mergeCells count="6">
    <mergeCell ref="C3:G3"/>
    <mergeCell ref="C16:C17"/>
    <mergeCell ref="D16:D17"/>
    <mergeCell ref="D8:F8"/>
    <mergeCell ref="D10:F10"/>
    <mergeCell ref="D12:F12"/>
  </mergeCells>
  <dataValidations count="4">
    <dataValidation showDropDown="1" showInputMessage="1" showErrorMessage="1" sqref="D10:F10"/>
    <dataValidation operator="greaterThanOrEqual" showInputMessage="1" showErrorMessage="1" sqref="D12:F12"/>
    <dataValidation type="whole" allowBlank="1" showInputMessage="1" showErrorMessage="1" sqref="D18:D21">
      <formula1>0</formula1>
      <formula2>9.99999999999999E+34</formula2>
    </dataValidation>
    <dataValidation type="whole" allowBlank="1" showInputMessage="1" showErrorMessage="1" sqref="D23:D28">
      <formula1>0</formula1>
      <formula2>9.99999999999999E+25</formula2>
    </dataValidation>
  </dataValidations>
  <pageMargins left="0.17" right="0.17" top="0.39" bottom="0.19" header="0.25" footer="0.17"/>
  <pageSetup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Macro1">
                <anchor moveWithCells="1" sizeWithCells="1">
                  <from>
                    <xdr:col>3</xdr:col>
                    <xdr:colOff>828675</xdr:colOff>
                    <xdr:row>12</xdr:row>
                    <xdr:rowOff>47625</xdr:rowOff>
                  </from>
                  <to>
                    <xdr:col>3</xdr:col>
                    <xdr:colOff>1971675</xdr:colOff>
                    <xdr:row>14</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'Back up'!$B$3:$B$48</xm:f>
          </x14:formula1>
          <xm:sqref>D8:F8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36"/>
  <sheetViews>
    <sheetView showGridLines="0" tabSelected="1" view="pageBreakPreview" topLeftCell="A25" zoomScale="85" zoomScaleNormal="100" zoomScaleSheetLayoutView="85" workbookViewId="0">
      <selection activeCell="J45" sqref="J45"/>
    </sheetView>
  </sheetViews>
  <sheetFormatPr defaultColWidth="8.85546875" defaultRowHeight="12.75" x14ac:dyDescent="0.25"/>
  <cols>
    <col min="1" max="1" width="2.85546875" style="13" customWidth="1"/>
    <col min="2" max="2" width="2" style="13" customWidth="1"/>
    <col min="3" max="3" width="36.28515625" style="13" customWidth="1"/>
    <col min="4" max="8" width="13.28515625" style="14" customWidth="1"/>
    <col min="9" max="9" width="2.5703125" style="13" customWidth="1"/>
    <col min="10" max="16384" width="8.85546875" style="13"/>
  </cols>
  <sheetData>
    <row r="1" spans="2:11" ht="9" customHeight="1" thickBot="1" x14ac:dyDescent="0.3"/>
    <row r="2" spans="2:11" ht="15" customHeight="1" thickBot="1" x14ac:dyDescent="0.3">
      <c r="B2" s="63"/>
      <c r="C2" s="64"/>
      <c r="D2" s="64"/>
      <c r="E2" s="64"/>
      <c r="F2" s="64"/>
      <c r="G2" s="64"/>
      <c r="H2" s="64"/>
      <c r="I2" s="65"/>
    </row>
    <row r="3" spans="2:11" ht="47.25" thickBot="1" x14ac:dyDescent="0.3">
      <c r="B3" s="15"/>
      <c r="C3" s="69">
        <f>+Input!D10</f>
        <v>0</v>
      </c>
      <c r="D3" s="70"/>
      <c r="E3" s="70"/>
      <c r="F3" s="70"/>
      <c r="G3" s="70"/>
      <c r="H3" s="71"/>
      <c r="I3" s="16"/>
    </row>
    <row r="4" spans="2:11" ht="40.5" x14ac:dyDescent="0.25">
      <c r="B4" s="15"/>
      <c r="C4" s="72" t="str">
        <f>+Input!D8</f>
        <v>Steel Scrap  سٹیل سکریپ</v>
      </c>
      <c r="D4" s="72"/>
      <c r="E4" s="72"/>
      <c r="F4" s="72"/>
      <c r="G4" s="72"/>
      <c r="H4" s="72"/>
      <c r="I4" s="16"/>
      <c r="K4" s="17"/>
    </row>
    <row r="5" spans="2:11" ht="19.5" x14ac:dyDescent="0.25">
      <c r="B5" s="15"/>
      <c r="C5" s="73" t="str">
        <f>+Input!C12</f>
        <v>Please enter Your Date / Expected Date of Business Commencementازرائے کرم اپنے کاروبار کی آغاز/متوقع آغاز کی تاریخ درج کریں</v>
      </c>
      <c r="D5" s="73"/>
      <c r="E5" s="73"/>
      <c r="F5" s="74">
        <f>+Input!D12</f>
        <v>0</v>
      </c>
      <c r="G5" s="74"/>
      <c r="H5" s="74"/>
      <c r="I5" s="16"/>
    </row>
    <row r="6" spans="2:11" x14ac:dyDescent="0.25">
      <c r="B6" s="15"/>
      <c r="C6" s="18"/>
      <c r="D6" s="19"/>
      <c r="E6" s="19"/>
      <c r="F6" s="19"/>
      <c r="G6" s="19"/>
      <c r="H6" s="19"/>
      <c r="I6" s="16"/>
    </row>
    <row r="7" spans="2:11" ht="13.5" thickBot="1" x14ac:dyDescent="0.3">
      <c r="B7" s="15"/>
      <c r="C7" s="18"/>
      <c r="D7" s="19"/>
      <c r="E7" s="19"/>
      <c r="F7" s="19"/>
      <c r="G7" s="19"/>
      <c r="H7" s="19"/>
      <c r="I7" s="16"/>
    </row>
    <row r="8" spans="2:11" ht="15" customHeight="1" x14ac:dyDescent="0.25">
      <c r="B8" s="15"/>
      <c r="C8" s="77" t="s">
        <v>15</v>
      </c>
      <c r="D8" s="78"/>
      <c r="E8" s="78"/>
      <c r="F8" s="78"/>
      <c r="G8" s="78"/>
      <c r="H8" s="79"/>
      <c r="I8" s="16"/>
    </row>
    <row r="9" spans="2:11" ht="13.5" customHeight="1" x14ac:dyDescent="0.25">
      <c r="B9" s="15"/>
      <c r="C9" s="80"/>
      <c r="D9" s="81"/>
      <c r="E9" s="81"/>
      <c r="F9" s="81"/>
      <c r="G9" s="81"/>
      <c r="H9" s="82"/>
      <c r="I9" s="16"/>
    </row>
    <row r="10" spans="2:11" ht="23.25" customHeight="1" thickBot="1" x14ac:dyDescent="0.3">
      <c r="B10" s="15"/>
      <c r="C10" s="83"/>
      <c r="D10" s="84"/>
      <c r="E10" s="84"/>
      <c r="F10" s="84"/>
      <c r="G10" s="84"/>
      <c r="H10" s="85"/>
      <c r="I10" s="16"/>
    </row>
    <row r="11" spans="2:11" x14ac:dyDescent="0.25">
      <c r="B11" s="15"/>
      <c r="C11" s="18"/>
      <c r="D11" s="19"/>
      <c r="E11" s="19"/>
      <c r="F11" s="19"/>
      <c r="G11" s="19"/>
      <c r="H11" s="19"/>
      <c r="I11" s="16"/>
    </row>
    <row r="12" spans="2:11" ht="13.9" customHeight="1" x14ac:dyDescent="0.25">
      <c r="B12" s="15"/>
      <c r="C12" s="76" t="s">
        <v>56</v>
      </c>
      <c r="D12" s="20" t="s">
        <v>16</v>
      </c>
      <c r="E12" s="20" t="s">
        <v>17</v>
      </c>
      <c r="F12" s="20" t="s">
        <v>18</v>
      </c>
      <c r="G12" s="20" t="s">
        <v>19</v>
      </c>
      <c r="H12" s="20" t="s">
        <v>20</v>
      </c>
      <c r="I12" s="16"/>
    </row>
    <row r="13" spans="2:11" ht="26.25" customHeight="1" x14ac:dyDescent="0.25">
      <c r="B13" s="15"/>
      <c r="C13" s="76"/>
      <c r="D13" s="21">
        <f>+'Back up'!D55</f>
        <v>0</v>
      </c>
      <c r="E13" s="21">
        <f>+D13*120%</f>
        <v>0</v>
      </c>
      <c r="F13" s="21">
        <f>+E13*125%</f>
        <v>0</v>
      </c>
      <c r="G13" s="21">
        <f t="shared" ref="G13" si="0">+F13*120%</f>
        <v>0</v>
      </c>
      <c r="H13" s="21">
        <f>+G13*130%</f>
        <v>0</v>
      </c>
      <c r="I13" s="16"/>
    </row>
    <row r="14" spans="2:11" s="25" customFormat="1" ht="15" customHeight="1" x14ac:dyDescent="0.25">
      <c r="B14" s="15"/>
      <c r="C14" s="22"/>
      <c r="D14" s="23"/>
      <c r="E14" s="23"/>
      <c r="F14" s="23"/>
      <c r="G14" s="24"/>
      <c r="H14" s="24"/>
      <c r="I14" s="16"/>
    </row>
    <row r="15" spans="2:11" ht="31.5" customHeight="1" x14ac:dyDescent="0.25">
      <c r="B15" s="15"/>
      <c r="C15" s="26" t="s">
        <v>55</v>
      </c>
      <c r="D15" s="27">
        <f>+'Back up'!G59</f>
        <v>0</v>
      </c>
      <c r="E15" s="27">
        <f>+D15*120%</f>
        <v>0</v>
      </c>
      <c r="F15" s="27">
        <f>+E15*125%</f>
        <v>0</v>
      </c>
      <c r="G15" s="27">
        <f t="shared" ref="G15" si="1">+F15*120%</f>
        <v>0</v>
      </c>
      <c r="H15" s="27">
        <f>+G15*130%</f>
        <v>0</v>
      </c>
      <c r="I15" s="16"/>
    </row>
    <row r="16" spans="2:11" ht="19.5" x14ac:dyDescent="0.25">
      <c r="B16" s="15"/>
      <c r="C16" s="28"/>
      <c r="D16" s="19"/>
      <c r="E16" s="19"/>
      <c r="F16" s="19"/>
      <c r="G16" s="19"/>
      <c r="H16" s="19"/>
      <c r="I16" s="16"/>
    </row>
    <row r="17" spans="2:9" ht="30.75" customHeight="1" x14ac:dyDescent="0.25">
      <c r="B17" s="15"/>
      <c r="C17" s="29" t="s">
        <v>54</v>
      </c>
      <c r="D17" s="30">
        <f>D13-D15</f>
        <v>0</v>
      </c>
      <c r="E17" s="30">
        <f>E13-E15</f>
        <v>0</v>
      </c>
      <c r="F17" s="30">
        <f>F13-F15</f>
        <v>0</v>
      </c>
      <c r="G17" s="30">
        <f>G13-G15</f>
        <v>0</v>
      </c>
      <c r="H17" s="30">
        <f>H13-H15</f>
        <v>0</v>
      </c>
      <c r="I17" s="16"/>
    </row>
    <row r="18" spans="2:9" x14ac:dyDescent="0.25">
      <c r="B18" s="15"/>
      <c r="C18" s="18"/>
      <c r="D18" s="31" t="e">
        <f>+D17/D13</f>
        <v>#DIV/0!</v>
      </c>
      <c r="E18" s="31" t="e">
        <f t="shared" ref="E18:H18" si="2">+E17/E13</f>
        <v>#DIV/0!</v>
      </c>
      <c r="F18" s="31" t="e">
        <f t="shared" si="2"/>
        <v>#DIV/0!</v>
      </c>
      <c r="G18" s="31" t="e">
        <f t="shared" si="2"/>
        <v>#DIV/0!</v>
      </c>
      <c r="H18" s="31" t="e">
        <f t="shared" si="2"/>
        <v>#DIV/0!</v>
      </c>
      <c r="I18" s="16"/>
    </row>
    <row r="19" spans="2:9" x14ac:dyDescent="0.25">
      <c r="B19" s="15"/>
      <c r="C19" s="75" t="s">
        <v>21</v>
      </c>
      <c r="D19" s="75"/>
      <c r="E19" s="75"/>
      <c r="F19" s="75"/>
      <c r="G19" s="75"/>
      <c r="H19" s="75"/>
      <c r="I19" s="16"/>
    </row>
    <row r="20" spans="2:9" ht="30" customHeight="1" x14ac:dyDescent="0.25">
      <c r="B20" s="15"/>
      <c r="C20" s="32" t="s">
        <v>53</v>
      </c>
      <c r="D20" s="33">
        <f>+'Back up'!D59*12</f>
        <v>0</v>
      </c>
      <c r="E20" s="33">
        <f>+D20*120%</f>
        <v>0</v>
      </c>
      <c r="F20" s="33">
        <f t="shared" ref="F20:H20" si="3">+E20*120%</f>
        <v>0</v>
      </c>
      <c r="G20" s="33">
        <f t="shared" si="3"/>
        <v>0</v>
      </c>
      <c r="H20" s="33">
        <f t="shared" si="3"/>
        <v>0</v>
      </c>
      <c r="I20" s="16"/>
    </row>
    <row r="21" spans="2:9" ht="30" customHeight="1" x14ac:dyDescent="0.25">
      <c r="B21" s="15"/>
      <c r="C21" s="34" t="s">
        <v>52</v>
      </c>
      <c r="D21" s="21">
        <f>+Input!D25*12</f>
        <v>0</v>
      </c>
      <c r="E21" s="33">
        <f t="shared" ref="E21:H24" si="4">+D21*120%</f>
        <v>0</v>
      </c>
      <c r="F21" s="33">
        <f t="shared" si="4"/>
        <v>0</v>
      </c>
      <c r="G21" s="33">
        <f t="shared" si="4"/>
        <v>0</v>
      </c>
      <c r="H21" s="33">
        <f t="shared" si="4"/>
        <v>0</v>
      </c>
      <c r="I21" s="16"/>
    </row>
    <row r="22" spans="2:9" ht="39" customHeight="1" x14ac:dyDescent="0.25">
      <c r="B22" s="15"/>
      <c r="C22" s="34" t="s">
        <v>51</v>
      </c>
      <c r="D22" s="21">
        <f>+Input!D26*12</f>
        <v>0</v>
      </c>
      <c r="E22" s="33">
        <f t="shared" si="4"/>
        <v>0</v>
      </c>
      <c r="F22" s="33">
        <f t="shared" si="4"/>
        <v>0</v>
      </c>
      <c r="G22" s="33">
        <f t="shared" si="4"/>
        <v>0</v>
      </c>
      <c r="H22" s="33">
        <f t="shared" si="4"/>
        <v>0</v>
      </c>
      <c r="I22" s="16"/>
    </row>
    <row r="23" spans="2:9" ht="34.5" customHeight="1" x14ac:dyDescent="0.25">
      <c r="B23" s="15"/>
      <c r="C23" s="35" t="s">
        <v>50</v>
      </c>
      <c r="D23" s="21">
        <f>+Input!D27*12</f>
        <v>0</v>
      </c>
      <c r="E23" s="33">
        <f t="shared" si="4"/>
        <v>0</v>
      </c>
      <c r="F23" s="33">
        <f t="shared" si="4"/>
        <v>0</v>
      </c>
      <c r="G23" s="33">
        <f t="shared" si="4"/>
        <v>0</v>
      </c>
      <c r="H23" s="33">
        <f t="shared" si="4"/>
        <v>0</v>
      </c>
      <c r="I23" s="16"/>
    </row>
    <row r="24" spans="2:9" ht="38.25" customHeight="1" x14ac:dyDescent="0.25">
      <c r="B24" s="15"/>
      <c r="C24" s="36" t="s">
        <v>84</v>
      </c>
      <c r="D24" s="37">
        <f>+Input!D28*12</f>
        <v>0</v>
      </c>
      <c r="E24" s="33">
        <f t="shared" si="4"/>
        <v>0</v>
      </c>
      <c r="F24" s="33">
        <f t="shared" si="4"/>
        <v>0</v>
      </c>
      <c r="G24" s="33">
        <f t="shared" si="4"/>
        <v>0</v>
      </c>
      <c r="H24" s="33">
        <f t="shared" si="4"/>
        <v>0</v>
      </c>
      <c r="I24" s="16"/>
    </row>
    <row r="25" spans="2:9" ht="27" customHeight="1" x14ac:dyDescent="0.25">
      <c r="B25" s="15"/>
      <c r="C25" s="38" t="s">
        <v>22</v>
      </c>
      <c r="D25" s="39">
        <f>SUM(D20:D24)</f>
        <v>0</v>
      </c>
      <c r="E25" s="39">
        <f>SUM(E20:E24)</f>
        <v>0</v>
      </c>
      <c r="F25" s="39">
        <f>SUM(F20:F24)</f>
        <v>0</v>
      </c>
      <c r="G25" s="39">
        <f>SUM(G20:G24)</f>
        <v>0</v>
      </c>
      <c r="H25" s="39">
        <f>SUM(H20:H24)</f>
        <v>0</v>
      </c>
      <c r="I25" s="16"/>
    </row>
    <row r="26" spans="2:9" s="25" customFormat="1" ht="27" customHeight="1" x14ac:dyDescent="0.25">
      <c r="B26" s="15"/>
      <c r="C26" s="40"/>
      <c r="D26" s="41"/>
      <c r="E26" s="41"/>
      <c r="F26" s="41"/>
      <c r="G26" s="41"/>
      <c r="H26" s="41"/>
      <c r="I26" s="16"/>
    </row>
    <row r="27" spans="2:9" ht="28.5" customHeight="1" x14ac:dyDescent="0.25">
      <c r="B27" s="15"/>
      <c r="C27" s="42" t="s">
        <v>26</v>
      </c>
      <c r="D27" s="43">
        <f>D17-D25</f>
        <v>0</v>
      </c>
      <c r="E27" s="43">
        <f>E17-E25</f>
        <v>0</v>
      </c>
      <c r="F27" s="43">
        <f>F17-F25</f>
        <v>0</v>
      </c>
      <c r="G27" s="43">
        <f>G17-G25</f>
        <v>0</v>
      </c>
      <c r="H27" s="43">
        <f>H17-H25</f>
        <v>0</v>
      </c>
      <c r="I27" s="16"/>
    </row>
    <row r="28" spans="2:9" x14ac:dyDescent="0.25">
      <c r="B28" s="15"/>
      <c r="C28" s="18"/>
      <c r="D28" s="31" t="e">
        <f>+D27/D13</f>
        <v>#DIV/0!</v>
      </c>
      <c r="E28" s="31" t="e">
        <f t="shared" ref="E28:H28" si="5">+E27/E13</f>
        <v>#DIV/0!</v>
      </c>
      <c r="F28" s="31" t="e">
        <f t="shared" si="5"/>
        <v>#DIV/0!</v>
      </c>
      <c r="G28" s="31" t="e">
        <f t="shared" si="5"/>
        <v>#DIV/0!</v>
      </c>
      <c r="H28" s="31" t="e">
        <f t="shared" si="5"/>
        <v>#DIV/0!</v>
      </c>
      <c r="I28" s="16"/>
    </row>
    <row r="29" spans="2:9" ht="9.6" customHeight="1" thickBot="1" x14ac:dyDescent="0.3">
      <c r="B29" s="66"/>
      <c r="C29" s="67"/>
      <c r="D29" s="67"/>
      <c r="E29" s="67"/>
      <c r="F29" s="67"/>
      <c r="G29" s="67"/>
      <c r="H29" s="67"/>
      <c r="I29" s="68"/>
    </row>
    <row r="30" spans="2:9" ht="12.95" customHeight="1" x14ac:dyDescent="0.25"/>
    <row r="32" spans="2:9" ht="15.6" customHeight="1" x14ac:dyDescent="0.25">
      <c r="B32" s="87" t="s">
        <v>168</v>
      </c>
      <c r="C32" s="87"/>
      <c r="D32" s="87"/>
      <c r="E32" s="87"/>
      <c r="F32" s="87"/>
      <c r="G32" s="87"/>
      <c r="H32" s="87"/>
    </row>
    <row r="33" spans="2:8" x14ac:dyDescent="0.25">
      <c r="B33" s="87"/>
      <c r="C33" s="87"/>
      <c r="D33" s="87"/>
      <c r="E33" s="87"/>
      <c r="F33" s="87"/>
      <c r="G33" s="87"/>
      <c r="H33" s="87"/>
    </row>
    <row r="34" spans="2:8" x14ac:dyDescent="0.25">
      <c r="B34" s="87"/>
      <c r="C34" s="87"/>
      <c r="D34" s="87"/>
      <c r="E34" s="87"/>
      <c r="F34" s="87"/>
      <c r="G34" s="87"/>
      <c r="H34" s="87"/>
    </row>
    <row r="35" spans="2:8" x14ac:dyDescent="0.25">
      <c r="B35" s="87"/>
      <c r="C35" s="87"/>
      <c r="D35" s="87"/>
      <c r="E35" s="87"/>
      <c r="F35" s="87"/>
      <c r="G35" s="87"/>
      <c r="H35" s="87"/>
    </row>
    <row r="36" spans="2:8" x14ac:dyDescent="0.25">
      <c r="B36" s="87"/>
      <c r="C36" s="87"/>
      <c r="D36" s="87"/>
      <c r="E36" s="87"/>
      <c r="F36" s="87"/>
      <c r="G36" s="87"/>
      <c r="H36" s="87"/>
    </row>
  </sheetData>
  <sheetProtection algorithmName="SHA-512" hashValue="qgHTEUNlAttSV3FPGd2odK5Tb91sN/9iI7uoQ+ANWDlKh1GzSEhOTvOoe7k43Z92DaK2wzIrCtaJYUeZh54zSw==" saltValue="pAUgzaYYFfVPy+xPvUG7Uw==" spinCount="100000" sheet="1" objects="1" scenarios="1"/>
  <mergeCells count="10">
    <mergeCell ref="B32:H36"/>
    <mergeCell ref="B2:I2"/>
    <mergeCell ref="B29:I29"/>
    <mergeCell ref="C3:H3"/>
    <mergeCell ref="C4:H4"/>
    <mergeCell ref="C5:E5"/>
    <mergeCell ref="F5:H5"/>
    <mergeCell ref="C19:H19"/>
    <mergeCell ref="C12:C13"/>
    <mergeCell ref="C8:H10"/>
  </mergeCells>
  <pageMargins left="0.28000000000000003" right="0.18" top="0.44" bottom="0.39" header="0.26" footer="0.3"/>
  <pageSetup scale="92"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G63"/>
  <sheetViews>
    <sheetView topLeftCell="B1" zoomScaleNormal="100" workbookViewId="0">
      <selection activeCell="B31" sqref="B31"/>
    </sheetView>
  </sheetViews>
  <sheetFormatPr defaultColWidth="35" defaultRowHeight="23.25" x14ac:dyDescent="0.6"/>
  <cols>
    <col min="1" max="16384" width="35" style="1"/>
  </cols>
  <sheetData>
    <row r="2" spans="2:5" x14ac:dyDescent="0.6">
      <c r="C2" s="2" t="s">
        <v>23</v>
      </c>
      <c r="D2" s="2" t="s">
        <v>24</v>
      </c>
      <c r="E2" s="2" t="s">
        <v>25</v>
      </c>
    </row>
    <row r="3" spans="2:5" ht="28.5" customHeight="1" x14ac:dyDescent="0.6">
      <c r="B3" s="1" t="s">
        <v>29</v>
      </c>
      <c r="C3" s="1" t="s">
        <v>76</v>
      </c>
      <c r="D3" s="1" t="s">
        <v>58</v>
      </c>
      <c r="E3" s="1" t="s">
        <v>77</v>
      </c>
    </row>
    <row r="4" spans="2:5" ht="28.5" customHeight="1" x14ac:dyDescent="0.6">
      <c r="B4" s="1" t="s">
        <v>30</v>
      </c>
      <c r="C4" s="1" t="s">
        <v>70</v>
      </c>
      <c r="D4" s="1" t="s">
        <v>59</v>
      </c>
      <c r="E4" s="1" t="s">
        <v>78</v>
      </c>
    </row>
    <row r="5" spans="2:5" ht="28.5" customHeight="1" x14ac:dyDescent="0.6">
      <c r="B5" s="1" t="s">
        <v>31</v>
      </c>
      <c r="C5" s="1" t="s">
        <v>75</v>
      </c>
      <c r="D5" s="1" t="s">
        <v>60</v>
      </c>
      <c r="E5" s="1" t="s">
        <v>79</v>
      </c>
    </row>
    <row r="6" spans="2:5" ht="28.5" customHeight="1" x14ac:dyDescent="0.6">
      <c r="B6" s="1" t="s">
        <v>32</v>
      </c>
      <c r="C6" s="1" t="s">
        <v>69</v>
      </c>
      <c r="D6" s="1" t="s">
        <v>61</v>
      </c>
      <c r="E6" s="1" t="s">
        <v>85</v>
      </c>
    </row>
    <row r="7" spans="2:5" ht="28.5" customHeight="1" x14ac:dyDescent="0.6">
      <c r="B7" s="1" t="s">
        <v>33</v>
      </c>
      <c r="C7" s="1" t="s">
        <v>74</v>
      </c>
      <c r="D7" s="1" t="s">
        <v>62</v>
      </c>
      <c r="E7" s="1" t="s">
        <v>86</v>
      </c>
    </row>
    <row r="8" spans="2:5" ht="28.5" customHeight="1" x14ac:dyDescent="0.6">
      <c r="B8" s="1" t="s">
        <v>34</v>
      </c>
      <c r="C8" s="1" t="s">
        <v>74</v>
      </c>
      <c r="D8" s="1" t="s">
        <v>63</v>
      </c>
      <c r="E8" s="1" t="s">
        <v>87</v>
      </c>
    </row>
    <row r="9" spans="2:5" ht="28.5" customHeight="1" x14ac:dyDescent="0.6">
      <c r="B9" s="1" t="s">
        <v>35</v>
      </c>
      <c r="C9" s="1" t="s">
        <v>73</v>
      </c>
      <c r="D9" s="1" t="s">
        <v>64</v>
      </c>
      <c r="E9" s="1" t="s">
        <v>80</v>
      </c>
    </row>
    <row r="10" spans="2:5" ht="28.5" customHeight="1" x14ac:dyDescent="0.6">
      <c r="B10" s="1" t="s">
        <v>36</v>
      </c>
      <c r="C10" s="1" t="s">
        <v>72</v>
      </c>
      <c r="D10" s="1" t="s">
        <v>65</v>
      </c>
      <c r="E10" s="1" t="s">
        <v>81</v>
      </c>
    </row>
    <row r="11" spans="2:5" ht="28.5" customHeight="1" x14ac:dyDescent="0.6">
      <c r="B11" s="1" t="s">
        <v>37</v>
      </c>
      <c r="C11" s="1" t="s">
        <v>71</v>
      </c>
      <c r="D11" s="1" t="s">
        <v>66</v>
      </c>
      <c r="E11" s="1" t="s">
        <v>88</v>
      </c>
    </row>
    <row r="12" spans="2:5" ht="28.5" customHeight="1" x14ac:dyDescent="0.6">
      <c r="B12" s="1" t="s">
        <v>38</v>
      </c>
      <c r="C12" s="1" t="s">
        <v>70</v>
      </c>
      <c r="D12" s="1" t="s">
        <v>67</v>
      </c>
      <c r="E12" s="1" t="s">
        <v>82</v>
      </c>
    </row>
    <row r="13" spans="2:5" ht="28.5" customHeight="1" x14ac:dyDescent="0.6">
      <c r="B13" s="1" t="s">
        <v>39</v>
      </c>
      <c r="C13" s="1" t="s">
        <v>69</v>
      </c>
      <c r="D13" s="1" t="s">
        <v>68</v>
      </c>
      <c r="E13" s="1" t="s">
        <v>83</v>
      </c>
    </row>
    <row r="14" spans="2:5" ht="28.5" customHeight="1" x14ac:dyDescent="0.6">
      <c r="B14" s="1" t="s">
        <v>128</v>
      </c>
      <c r="C14" s="1" t="s">
        <v>74</v>
      </c>
      <c r="D14" s="45" t="s">
        <v>129</v>
      </c>
      <c r="E14" s="45" t="s">
        <v>130</v>
      </c>
    </row>
    <row r="15" spans="2:5" ht="28.5" customHeight="1" x14ac:dyDescent="0.6">
      <c r="B15" s="1" t="s">
        <v>132</v>
      </c>
      <c r="C15" s="1" t="s">
        <v>74</v>
      </c>
      <c r="D15" s="45" t="s">
        <v>90</v>
      </c>
      <c r="E15" s="1" t="s">
        <v>77</v>
      </c>
    </row>
    <row r="16" spans="2:5" ht="28.5" customHeight="1" x14ac:dyDescent="0.6">
      <c r="B16" s="1" t="s">
        <v>133</v>
      </c>
      <c r="C16" s="1" t="s">
        <v>74</v>
      </c>
      <c r="D16" s="1" t="s">
        <v>67</v>
      </c>
      <c r="E16" s="45" t="s">
        <v>89</v>
      </c>
    </row>
    <row r="17" spans="2:5" ht="28.5" customHeight="1" x14ac:dyDescent="0.6">
      <c r="B17" s="1" t="s">
        <v>131</v>
      </c>
      <c r="C17" s="1" t="s">
        <v>74</v>
      </c>
      <c r="D17" s="45" t="s">
        <v>140</v>
      </c>
      <c r="E17" s="45" t="s">
        <v>141</v>
      </c>
    </row>
    <row r="18" spans="2:5" ht="28.5" customHeight="1" x14ac:dyDescent="0.6">
      <c r="B18" s="1" t="s">
        <v>134</v>
      </c>
      <c r="C18" s="1" t="s">
        <v>75</v>
      </c>
      <c r="D18" s="1" t="s">
        <v>60</v>
      </c>
      <c r="E18" s="1" t="s">
        <v>79</v>
      </c>
    </row>
    <row r="19" spans="2:5" ht="28.5" customHeight="1" x14ac:dyDescent="0.6">
      <c r="B19" s="1" t="s">
        <v>135</v>
      </c>
      <c r="C19" s="1" t="s">
        <v>74</v>
      </c>
      <c r="D19" s="45" t="s">
        <v>139</v>
      </c>
      <c r="E19" s="45" t="s">
        <v>110</v>
      </c>
    </row>
    <row r="20" spans="2:5" ht="28.5" customHeight="1" x14ac:dyDescent="0.6">
      <c r="B20" s="1" t="s">
        <v>136</v>
      </c>
      <c r="C20" s="1" t="s">
        <v>74</v>
      </c>
      <c r="D20" s="45" t="s">
        <v>138</v>
      </c>
      <c r="E20" s="45" t="s">
        <v>142</v>
      </c>
    </row>
    <row r="21" spans="2:5" ht="28.5" customHeight="1" x14ac:dyDescent="0.6">
      <c r="B21" s="1" t="s">
        <v>137</v>
      </c>
      <c r="C21" s="1" t="s">
        <v>74</v>
      </c>
      <c r="D21" s="45" t="s">
        <v>114</v>
      </c>
      <c r="E21" s="45" t="s">
        <v>115</v>
      </c>
    </row>
    <row r="22" spans="2:5" ht="28.5" customHeight="1" x14ac:dyDescent="0.6">
      <c r="B22" s="1" t="s">
        <v>127</v>
      </c>
      <c r="C22" s="1" t="s">
        <v>74</v>
      </c>
      <c r="D22" s="45" t="s">
        <v>114</v>
      </c>
      <c r="E22" s="45" t="s">
        <v>115</v>
      </c>
    </row>
    <row r="23" spans="2:5" ht="28.5" customHeight="1" x14ac:dyDescent="0.6">
      <c r="B23" s="57" t="s">
        <v>143</v>
      </c>
      <c r="C23" s="1" t="s">
        <v>74</v>
      </c>
      <c r="D23" s="45" t="s">
        <v>107</v>
      </c>
      <c r="E23" s="45" t="s">
        <v>106</v>
      </c>
    </row>
    <row r="24" spans="2:5" ht="28.5" customHeight="1" x14ac:dyDescent="0.6">
      <c r="B24" s="1" t="s">
        <v>144</v>
      </c>
      <c r="C24" s="1" t="s">
        <v>74</v>
      </c>
      <c r="D24" s="45" t="s">
        <v>111</v>
      </c>
      <c r="E24" s="45" t="s">
        <v>110</v>
      </c>
    </row>
    <row r="25" spans="2:5" ht="28.5" customHeight="1" x14ac:dyDescent="0.6">
      <c r="B25" s="1" t="s">
        <v>145</v>
      </c>
      <c r="C25" s="1" t="s">
        <v>74</v>
      </c>
      <c r="D25" s="45" t="s">
        <v>100</v>
      </c>
      <c r="E25" s="45" t="s">
        <v>103</v>
      </c>
    </row>
    <row r="26" spans="2:5" ht="28.5" customHeight="1" x14ac:dyDescent="0.6">
      <c r="B26" s="1" t="s">
        <v>146</v>
      </c>
      <c r="C26" s="1" t="s">
        <v>74</v>
      </c>
      <c r="D26" s="45" t="s">
        <v>98</v>
      </c>
      <c r="E26" s="45" t="s">
        <v>104</v>
      </c>
    </row>
    <row r="27" spans="2:5" ht="28.5" customHeight="1" x14ac:dyDescent="0.6">
      <c r="B27" s="1" t="s">
        <v>147</v>
      </c>
      <c r="C27" s="1" t="s">
        <v>74</v>
      </c>
      <c r="D27" s="45" t="s">
        <v>98</v>
      </c>
      <c r="E27" s="45" t="s">
        <v>104</v>
      </c>
    </row>
    <row r="28" spans="2:5" ht="28.5" customHeight="1" x14ac:dyDescent="0.6">
      <c r="B28" s="1" t="s">
        <v>148</v>
      </c>
      <c r="C28" s="1" t="s">
        <v>74</v>
      </c>
      <c r="D28" s="45" t="s">
        <v>92</v>
      </c>
      <c r="E28" s="45" t="s">
        <v>93</v>
      </c>
    </row>
    <row r="29" spans="2:5" ht="28.5" customHeight="1" x14ac:dyDescent="0.6">
      <c r="B29" s="1" t="s">
        <v>149</v>
      </c>
      <c r="C29" s="45" t="s">
        <v>94</v>
      </c>
      <c r="D29" s="45" t="s">
        <v>95</v>
      </c>
      <c r="E29" s="45" t="s">
        <v>96</v>
      </c>
    </row>
    <row r="30" spans="2:5" ht="28.5" customHeight="1" x14ac:dyDescent="0.6">
      <c r="B30" s="1" t="s">
        <v>150</v>
      </c>
      <c r="C30" s="45" t="s">
        <v>94</v>
      </c>
      <c r="D30" s="45" t="s">
        <v>95</v>
      </c>
      <c r="E30" s="45" t="s">
        <v>96</v>
      </c>
    </row>
    <row r="31" spans="2:5" ht="28.5" customHeight="1" x14ac:dyDescent="0.6">
      <c r="B31" s="1" t="s">
        <v>151</v>
      </c>
      <c r="C31" s="1" t="s">
        <v>74</v>
      </c>
      <c r="D31" s="45" t="s">
        <v>97</v>
      </c>
      <c r="E31" s="45" t="s">
        <v>108</v>
      </c>
    </row>
    <row r="32" spans="2:5" ht="28.5" customHeight="1" x14ac:dyDescent="0.6">
      <c r="B32" s="1" t="s">
        <v>122</v>
      </c>
      <c r="C32" s="1" t="s">
        <v>74</v>
      </c>
      <c r="D32" s="45" t="s">
        <v>121</v>
      </c>
      <c r="E32" s="45" t="s">
        <v>120</v>
      </c>
    </row>
    <row r="33" spans="2:5" ht="28.5" customHeight="1" x14ac:dyDescent="0.6">
      <c r="B33" s="1" t="s">
        <v>152</v>
      </c>
      <c r="C33" s="1" t="s">
        <v>74</v>
      </c>
      <c r="D33" s="45" t="s">
        <v>91</v>
      </c>
      <c r="E33" s="45" t="s">
        <v>108</v>
      </c>
    </row>
    <row r="34" spans="2:5" ht="28.5" customHeight="1" x14ac:dyDescent="0.6">
      <c r="B34" s="1" t="s">
        <v>123</v>
      </c>
      <c r="C34" s="1" t="s">
        <v>74</v>
      </c>
      <c r="D34" s="45" t="s">
        <v>113</v>
      </c>
      <c r="E34" s="45" t="s">
        <v>112</v>
      </c>
    </row>
    <row r="35" spans="2:5" ht="28.5" customHeight="1" x14ac:dyDescent="0.6">
      <c r="B35" s="1" t="s">
        <v>153</v>
      </c>
      <c r="C35" s="1" t="s">
        <v>74</v>
      </c>
      <c r="D35" s="45" t="s">
        <v>90</v>
      </c>
      <c r="E35" s="1" t="s">
        <v>77</v>
      </c>
    </row>
    <row r="36" spans="2:5" ht="28.5" customHeight="1" x14ac:dyDescent="0.6">
      <c r="B36" s="1" t="s">
        <v>154</v>
      </c>
      <c r="C36" s="1" t="s">
        <v>74</v>
      </c>
      <c r="D36" s="45" t="s">
        <v>90</v>
      </c>
      <c r="E36" s="1" t="s">
        <v>77</v>
      </c>
    </row>
    <row r="37" spans="2:5" ht="28.5" customHeight="1" x14ac:dyDescent="0.6">
      <c r="B37" s="1" t="s">
        <v>124</v>
      </c>
      <c r="C37" s="1" t="s">
        <v>74</v>
      </c>
      <c r="D37" s="45" t="s">
        <v>158</v>
      </c>
      <c r="E37" s="45" t="s">
        <v>119</v>
      </c>
    </row>
    <row r="38" spans="2:5" ht="28.5" customHeight="1" x14ac:dyDescent="0.6">
      <c r="B38" s="1" t="s">
        <v>155</v>
      </c>
      <c r="C38" s="1" t="s">
        <v>74</v>
      </c>
      <c r="D38" s="45" t="s">
        <v>90</v>
      </c>
      <c r="E38" s="1" t="s">
        <v>77</v>
      </c>
    </row>
    <row r="39" spans="2:5" ht="28.5" customHeight="1" x14ac:dyDescent="0.6">
      <c r="B39" s="1" t="s">
        <v>156</v>
      </c>
      <c r="C39" s="1" t="s">
        <v>74</v>
      </c>
      <c r="D39" s="45" t="s">
        <v>116</v>
      </c>
      <c r="E39" s="45" t="s">
        <v>109</v>
      </c>
    </row>
    <row r="40" spans="2:5" ht="28.5" customHeight="1" x14ac:dyDescent="0.6">
      <c r="B40" s="1" t="s">
        <v>157</v>
      </c>
      <c r="C40" s="45" t="s">
        <v>76</v>
      </c>
      <c r="D40" s="45" t="s">
        <v>58</v>
      </c>
      <c r="E40" s="1" t="s">
        <v>77</v>
      </c>
    </row>
    <row r="41" spans="2:5" ht="28.5" customHeight="1" x14ac:dyDescent="0.6">
      <c r="B41" s="1" t="s">
        <v>161</v>
      </c>
      <c r="C41" s="1" t="s">
        <v>74</v>
      </c>
      <c r="D41" s="45" t="s">
        <v>159</v>
      </c>
      <c r="E41" s="45" t="s">
        <v>118</v>
      </c>
    </row>
    <row r="42" spans="2:5" ht="28.5" customHeight="1" x14ac:dyDescent="0.6">
      <c r="B42" s="1" t="s">
        <v>126</v>
      </c>
      <c r="C42" s="1" t="s">
        <v>74</v>
      </c>
      <c r="D42" s="45" t="s">
        <v>160</v>
      </c>
      <c r="E42" s="45" t="s">
        <v>118</v>
      </c>
    </row>
    <row r="43" spans="2:5" ht="28.5" customHeight="1" x14ac:dyDescent="0.6">
      <c r="B43" s="1" t="s">
        <v>162</v>
      </c>
      <c r="C43" s="1" t="s">
        <v>74</v>
      </c>
      <c r="D43" s="45" t="s">
        <v>90</v>
      </c>
      <c r="E43" s="1" t="s">
        <v>77</v>
      </c>
    </row>
    <row r="44" spans="2:5" ht="28.5" customHeight="1" x14ac:dyDescent="0.6">
      <c r="B44" s="1" t="s">
        <v>125</v>
      </c>
      <c r="C44" s="1" t="s">
        <v>74</v>
      </c>
      <c r="D44" s="45" t="s">
        <v>117</v>
      </c>
      <c r="E44" s="45" t="s">
        <v>165</v>
      </c>
    </row>
    <row r="45" spans="2:5" ht="28.5" customHeight="1" x14ac:dyDescent="0.6">
      <c r="B45" s="1" t="s">
        <v>163</v>
      </c>
      <c r="C45" s="1" t="s">
        <v>74</v>
      </c>
      <c r="D45" s="45" t="s">
        <v>101</v>
      </c>
      <c r="E45" s="45" t="s">
        <v>102</v>
      </c>
    </row>
    <row r="46" spans="2:5" ht="28.5" customHeight="1" x14ac:dyDescent="0.6">
      <c r="B46" s="1" t="s">
        <v>164</v>
      </c>
      <c r="C46" s="1" t="s">
        <v>74</v>
      </c>
      <c r="D46" s="45" t="s">
        <v>90</v>
      </c>
      <c r="E46" s="1" t="s">
        <v>77</v>
      </c>
    </row>
    <row r="47" spans="2:5" ht="28.5" customHeight="1" x14ac:dyDescent="0.6">
      <c r="B47" s="1" t="s">
        <v>166</v>
      </c>
      <c r="C47" s="1" t="s">
        <v>74</v>
      </c>
      <c r="D47" s="45" t="s">
        <v>116</v>
      </c>
      <c r="E47" s="45" t="s">
        <v>109</v>
      </c>
    </row>
    <row r="48" spans="2:5" ht="28.5" customHeight="1" x14ac:dyDescent="0.6">
      <c r="B48" s="1" t="s">
        <v>167</v>
      </c>
      <c r="C48" s="1" t="s">
        <v>74</v>
      </c>
      <c r="D48" s="45" t="s">
        <v>99</v>
      </c>
      <c r="E48" s="45" t="s">
        <v>105</v>
      </c>
    </row>
    <row r="49" spans="3:7" ht="28.5" customHeight="1" x14ac:dyDescent="0.6">
      <c r="C49" s="46"/>
      <c r="D49" s="46"/>
    </row>
    <row r="50" spans="3:7" ht="28.5" customHeight="1" x14ac:dyDescent="0.6">
      <c r="C50" s="46"/>
      <c r="D50" s="46"/>
    </row>
    <row r="51" spans="3:7" x14ac:dyDescent="0.6">
      <c r="C51" s="47"/>
      <c r="D51" s="48"/>
      <c r="E51" s="48"/>
    </row>
    <row r="53" spans="3:7" ht="36" x14ac:dyDescent="0.9">
      <c r="C53" s="86" t="s">
        <v>3</v>
      </c>
      <c r="D53" s="86"/>
      <c r="E53" s="86"/>
      <c r="F53" s="86"/>
      <c r="G53" s="86"/>
    </row>
    <row r="54" spans="3:7" x14ac:dyDescent="0.6">
      <c r="C54" s="49" t="s">
        <v>4</v>
      </c>
      <c r="D54" s="49">
        <v>12</v>
      </c>
      <c r="E54" s="49"/>
      <c r="F54" s="49" t="s">
        <v>5</v>
      </c>
      <c r="G54" s="49">
        <v>1</v>
      </c>
    </row>
    <row r="55" spans="3:7" s="50" customFormat="1" ht="21.75" customHeight="1" x14ac:dyDescent="0.25">
      <c r="C55" s="51" t="s">
        <v>6</v>
      </c>
      <c r="D55" s="52">
        <f>G54*Input!D18*Input!D19*Input!D20</f>
        <v>0</v>
      </c>
      <c r="E55" s="53"/>
      <c r="F55" s="54"/>
      <c r="G55" s="54"/>
    </row>
    <row r="56" spans="3:7" x14ac:dyDescent="0.6">
      <c r="C56" s="55"/>
      <c r="D56" s="56"/>
      <c r="E56" s="56"/>
      <c r="F56" s="55"/>
      <c r="G56" s="55"/>
    </row>
    <row r="57" spans="3:7" s="50" customFormat="1" ht="21.75" customHeight="1" x14ac:dyDescent="0.25">
      <c r="C57" s="51" t="s">
        <v>7</v>
      </c>
      <c r="D57" s="52">
        <f>D55-G59</f>
        <v>0</v>
      </c>
      <c r="E57" s="53"/>
      <c r="F57" s="51" t="s">
        <v>8</v>
      </c>
      <c r="G57" s="52">
        <f>Input!D28</f>
        <v>0</v>
      </c>
    </row>
    <row r="58" spans="3:7" x14ac:dyDescent="0.6">
      <c r="C58" s="55"/>
      <c r="D58" s="56"/>
      <c r="E58" s="56"/>
      <c r="F58" s="55"/>
      <c r="G58" s="55"/>
    </row>
    <row r="59" spans="3:7" s="50" customFormat="1" ht="21.75" customHeight="1" x14ac:dyDescent="0.25">
      <c r="C59" s="51" t="s">
        <v>9</v>
      </c>
      <c r="D59" s="52">
        <f>Input!D23*Input!D24</f>
        <v>0</v>
      </c>
      <c r="E59" s="53"/>
      <c r="F59" s="51" t="s">
        <v>2</v>
      </c>
      <c r="G59" s="52">
        <f>D55*Input!D22</f>
        <v>0</v>
      </c>
    </row>
    <row r="60" spans="3:7" x14ac:dyDescent="0.6">
      <c r="C60" s="55"/>
      <c r="D60" s="56"/>
      <c r="E60" s="56"/>
      <c r="F60" s="55"/>
      <c r="G60" s="56"/>
    </row>
    <row r="61" spans="3:7" s="50" customFormat="1" ht="21.75" customHeight="1" x14ac:dyDescent="0.25">
      <c r="C61" s="51" t="s">
        <v>10</v>
      </c>
      <c r="D61" s="52">
        <f>G63+Input!D21</f>
        <v>0</v>
      </c>
      <c r="E61" s="53"/>
      <c r="F61" s="51" t="s">
        <v>11</v>
      </c>
      <c r="G61" s="52">
        <f>Input!D25+Input!D27+Input!D26+D59</f>
        <v>0</v>
      </c>
    </row>
    <row r="62" spans="3:7" x14ac:dyDescent="0.6">
      <c r="C62" s="55"/>
      <c r="D62" s="56"/>
      <c r="E62" s="56"/>
      <c r="F62" s="55"/>
      <c r="G62" s="56"/>
    </row>
    <row r="63" spans="3:7" s="50" customFormat="1" ht="21.75" customHeight="1" x14ac:dyDescent="0.25">
      <c r="C63" s="51" t="s">
        <v>12</v>
      </c>
      <c r="D63" s="52">
        <f>D61-G57</f>
        <v>0</v>
      </c>
      <c r="E63" s="53"/>
      <c r="F63" s="51" t="s">
        <v>13</v>
      </c>
      <c r="G63" s="52">
        <f>D57-G61</f>
        <v>0</v>
      </c>
    </row>
  </sheetData>
  <mergeCells count="1">
    <mergeCell ref="C53:G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Input</vt:lpstr>
      <vt:lpstr>Projections</vt:lpstr>
      <vt:lpstr>Back up</vt:lpstr>
      <vt:lpstr>Input!Print_Area</vt:lpstr>
      <vt:lpstr>Projections!Print_Area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Irtza</dc:creator>
  <cp:lastModifiedBy>Irtza</cp:lastModifiedBy>
  <cp:lastPrinted>2022-12-20T09:54:36Z</cp:lastPrinted>
  <dcterms:created xsi:type="dcterms:W3CDTF">2022-12-19T08:35:59Z</dcterms:created>
  <dcterms:modified xsi:type="dcterms:W3CDTF">2022-12-27T06:09:23Z</dcterms:modified>
</cp:coreProperties>
</file>